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guenz\Documents\México-Querétaro 43 al 68\Documentos finales\2 SUPERVISIÓN\"/>
    </mc:Choice>
  </mc:AlternateContent>
  <bookViews>
    <workbookView xWindow="0" yWindow="0" windowWidth="20490" windowHeight="7755" tabRatio="490"/>
  </bookViews>
  <sheets>
    <sheet name="Presupuesto Base Cpo &quot;A&quot; 43-68" sheetId="3" r:id="rId1"/>
  </sheets>
  <definedNames>
    <definedName name="_xlnm._FilterDatabase" localSheetId="0" hidden="1">'Presupuesto Base Cpo "A" 43-68'!$T$14:$T$218</definedName>
    <definedName name="_xlnm.Print_Area" localSheetId="0">'Presupuesto Base Cpo "A" 43-68'!$A$1:$S$227</definedName>
    <definedName name="_xlnm.Print_Titles" localSheetId="0">'Presupuesto Base Cpo "A" 43-68'!$1:$12</definedName>
  </definedNames>
  <calcPr calcId="152511" fullPrecision="0"/>
</workbook>
</file>

<file path=xl/calcChain.xml><?xml version="1.0" encoding="utf-8"?>
<calcChain xmlns="http://schemas.openxmlformats.org/spreadsheetml/2006/main">
  <c r="S219" i="3" l="1"/>
  <c r="S173" i="3"/>
  <c r="N99" i="3"/>
  <c r="A16" i="3"/>
  <c r="A19" i="3" s="1"/>
  <c r="A23" i="3" s="1"/>
  <c r="A25" i="3" s="1"/>
  <c r="N97" i="3"/>
  <c r="S120" i="3" l="1"/>
  <c r="S78" i="3"/>
  <c r="S79" i="3" s="1"/>
  <c r="D49" i="3"/>
  <c r="S121" i="3" l="1"/>
  <c r="S174" i="3" s="1"/>
  <c r="S220" i="3" s="1"/>
  <c r="S222" i="3" s="1"/>
  <c r="S223" i="3" s="1"/>
  <c r="S224" i="3" s="1"/>
  <c r="A30" i="3"/>
  <c r="A32" i="3" s="1"/>
  <c r="E49" i="3"/>
  <c r="M109" i="3"/>
  <c r="L109" i="3"/>
  <c r="K109" i="3"/>
  <c r="J109" i="3"/>
  <c r="I109" i="3"/>
  <c r="H109" i="3"/>
  <c r="G109" i="3"/>
  <c r="F109" i="3"/>
  <c r="E109" i="3"/>
  <c r="D109" i="3"/>
  <c r="M103" i="3"/>
  <c r="L103" i="3"/>
  <c r="K103" i="3"/>
  <c r="J103" i="3"/>
  <c r="I103" i="3"/>
  <c r="H103" i="3"/>
  <c r="G103" i="3"/>
  <c r="F103" i="3"/>
  <c r="E103" i="3"/>
  <c r="D103" i="3"/>
  <c r="M49" i="3"/>
  <c r="L49" i="3"/>
  <c r="K49" i="3"/>
  <c r="J49" i="3"/>
  <c r="I49" i="3"/>
  <c r="H49" i="3"/>
  <c r="G49" i="3"/>
  <c r="F49" i="3"/>
  <c r="A38" i="3" l="1"/>
  <c r="A40" i="3" s="1"/>
  <c r="A42" i="3" s="1"/>
  <c r="A45" i="3" s="1"/>
  <c r="A47" i="3" l="1"/>
  <c r="A49" i="3" s="1"/>
  <c r="A52" i="3" s="1"/>
  <c r="A58" i="3" s="1"/>
  <c r="A60" i="3" s="1"/>
  <c r="A62" i="3" s="1"/>
  <c r="A66" i="3" s="1"/>
  <c r="A68" i="3" s="1"/>
  <c r="A70" i="3" s="1"/>
  <c r="A72" i="3" s="1"/>
  <c r="A76" i="3" s="1"/>
  <c r="A87" i="3" s="1"/>
  <c r="A91" i="3" s="1"/>
  <c r="E111" i="3"/>
  <c r="F111" i="3"/>
  <c r="G111" i="3"/>
  <c r="H111" i="3"/>
  <c r="I111" i="3"/>
  <c r="J111" i="3"/>
  <c r="K111" i="3"/>
  <c r="L111" i="3"/>
  <c r="M111" i="3"/>
  <c r="D111" i="3"/>
  <c r="A93" i="3" l="1"/>
  <c r="A95" i="3" s="1"/>
  <c r="A97" i="3" s="1"/>
  <c r="A99" i="3" s="1"/>
  <c r="A101" i="3" s="1"/>
  <c r="A103" i="3" s="1"/>
  <c r="A107" i="3" s="1"/>
  <c r="A109" i="3" s="1"/>
  <c r="A111" i="3" s="1"/>
  <c r="A114" i="3" s="1"/>
  <c r="A116" i="3" s="1"/>
  <c r="A118" i="3" s="1"/>
  <c r="A127" i="3" s="1"/>
  <c r="A129" i="3" s="1"/>
  <c r="A131" i="3" s="1"/>
  <c r="A133" i="3" s="1"/>
  <c r="A135" i="3" s="1"/>
  <c r="A137" i="3" s="1"/>
  <c r="A139" i="3" s="1"/>
  <c r="A141" i="3" s="1"/>
  <c r="A143" i="3" s="1"/>
  <c r="E11" i="3"/>
  <c r="F11" i="3" s="1"/>
  <c r="G11" i="3" s="1"/>
  <c r="H11" i="3" s="1"/>
  <c r="I11" i="3" s="1"/>
  <c r="J11" i="3" s="1"/>
  <c r="K11" i="3" s="1"/>
  <c r="L11" i="3" s="1"/>
  <c r="M11" i="3" s="1"/>
  <c r="E9" i="3"/>
  <c r="F9" i="3" s="1"/>
  <c r="G9" i="3" s="1"/>
  <c r="H9" i="3" s="1"/>
  <c r="I9" i="3" s="1"/>
  <c r="J9" i="3" s="1"/>
  <c r="K9" i="3" s="1"/>
  <c r="L9" i="3" s="1"/>
  <c r="M9" i="3" s="1"/>
  <c r="A145" i="3" l="1"/>
  <c r="A148" i="3" s="1"/>
  <c r="A151" i="3" s="1"/>
  <c r="A154" i="3" s="1"/>
  <c r="A156" i="3" s="1"/>
  <c r="A159" i="3" s="1"/>
  <c r="A161" i="3" s="1"/>
  <c r="A163" i="3" s="1"/>
  <c r="A166" i="3" s="1"/>
  <c r="A169" i="3" s="1"/>
  <c r="A177" i="3" s="1"/>
  <c r="A179" i="3" s="1"/>
  <c r="A183" i="3" s="1"/>
  <c r="A187" i="3" s="1"/>
  <c r="A191" i="3" s="1"/>
  <c r="A195" i="3" s="1"/>
  <c r="A199" i="3" s="1"/>
  <c r="A202" i="3" s="1"/>
  <c r="A205" i="3" s="1"/>
  <c r="A208" i="3" s="1"/>
  <c r="A211" i="3" s="1"/>
  <c r="A214" i="3" s="1"/>
</calcChain>
</file>

<file path=xl/sharedStrings.xml><?xml version="1.0" encoding="utf-8"?>
<sst xmlns="http://schemas.openxmlformats.org/spreadsheetml/2006/main" count="313" uniqueCount="174">
  <si>
    <t>DE</t>
  </si>
  <si>
    <t>Tramo:</t>
  </si>
  <si>
    <t>Carretera:</t>
  </si>
  <si>
    <t>Estado:</t>
  </si>
  <si>
    <t>CANTIDAD</t>
  </si>
  <si>
    <t>IMPORTE</t>
  </si>
  <si>
    <t>ESPECIFICACION</t>
  </si>
  <si>
    <t>UNIDAD</t>
  </si>
  <si>
    <t>CON LETRA</t>
  </si>
  <si>
    <t>CON NUMERO</t>
  </si>
  <si>
    <t>EN</t>
  </si>
  <si>
    <t>GENERAL O</t>
  </si>
  <si>
    <t>OBRA</t>
  </si>
  <si>
    <t>$</t>
  </si>
  <si>
    <t>COMPLEMENTARIA</t>
  </si>
  <si>
    <t>NOMBRE DE LA EMPRESA O PERSONA FISICA</t>
  </si>
  <si>
    <t>NOMBRE Y FIRMA DEL SIGNATARIO</t>
  </si>
  <si>
    <t>C O N C E P T O</t>
  </si>
  <si>
    <t>O B R A</t>
  </si>
  <si>
    <t>N-CTR-CAR-1-04-005/00</t>
  </si>
  <si>
    <t>D E S C R I P C I O N</t>
  </si>
  <si>
    <t>FIRMA DE PR0PONENTES, FUNCIONARIOS E INVITADOS</t>
  </si>
  <si>
    <t>Fresado y retiro de la carpeta existente del pavimento, según proyecto, incluye carga y acarreo al banco temporal de almacenamiento, P.U.O.T.</t>
  </si>
  <si>
    <t>Carpetas de concreto hidráulico P.U.O.T.</t>
  </si>
  <si>
    <t>N.CTR.CAR.1.07.009/00 - B.1.1</t>
  </si>
  <si>
    <t>Señalamiento vertical informativo de identificación tipo SII-15 (indicadoras de kilometraje) de medida (30 x 76) cm., sin escudo colocadas a cada kilómetro, con película antigrafiti y acabado de alta intensidad, P.U.O.T.</t>
  </si>
  <si>
    <t>Señalamiento vertical informativo de identificación tipo SII-14 (indicadoras de kilometraje) de medida (30 x 120) cm., con escudo colocadas a cada 5 kilómetros, con película antigrafiti deberan instalarse como lo establece el manual de dispositivos para el control de transito,  P.U.O.T.</t>
  </si>
  <si>
    <t>Señalamiento vertical restrictivo tipo SR-9 (117 x 117) con película antigrafiti, debe instalarse según lo establece el Manual de Dispositivos para el Control de Transito, P.U.O.T.</t>
  </si>
  <si>
    <t>Señalamiento vertical preventivo tipo SP-6  de (117 x 117) cm.,  con película antigrafiti,  debera colocarse según lo establece la Norma N.PRY.CAR.10.01.008, P.U.O.T.</t>
  </si>
  <si>
    <t>Indicadores de bifurcacion tipo OD-5 de (61x122) cm., con película antigrafiti, instalado según lo marca el Manual de Dispositivos para el Control de Transito, P.U.O.T.</t>
  </si>
  <si>
    <t xml:space="preserve">N-CTR-CAR-1-04-004/00 </t>
  </si>
  <si>
    <t>SUMA ESTA HOJA</t>
  </si>
  <si>
    <t>Longitud</t>
  </si>
  <si>
    <t>Desmantelamiento de defensa metálica  de dos y tres crestas sencilla, incluye acarreo al sitio para su posible reutilización ó almacen donde indique la dependencia, P.U.O.T.</t>
  </si>
  <si>
    <t>N-CTR-CAR-1-03-007/00</t>
  </si>
  <si>
    <t>N-CTR-CAR-1-01-009/00</t>
  </si>
  <si>
    <t xml:space="preserve">N-CTR-CAR-1-04-006/09 </t>
  </si>
  <si>
    <t>A</t>
  </si>
  <si>
    <t>B</t>
  </si>
  <si>
    <t>C</t>
  </si>
  <si>
    <t>D</t>
  </si>
  <si>
    <t>F</t>
  </si>
  <si>
    <t>SEÑALAMIENTO Y DISPOSITIVOS DE SEGURIDAD</t>
  </si>
  <si>
    <t>SEÑALAMIENTO HORIZONTAL</t>
  </si>
  <si>
    <t>Señalamiento vertical tipo SIR (86x300)cm, proporciona informacion de recomendacion,  con pelicula antigrafiti, construir como indica el Manual de Dispositivos para el Control de Transito, P.U.O.T.</t>
  </si>
  <si>
    <t>Reinstalaciòn y rehabilitaciòn de defensa metalica de dos y tres crestas sencilla, incluye: carga y acarreo del sitio de almacenaje al de su instalaciòn, P.U.O.T.</t>
  </si>
  <si>
    <t>Excavación en caja de pavimentos existentes, ya sea de carpetas, bases, subbases, incluye: excavación, afine, carga, acarreo al banco de desperdicio ó almacenamiento que fije la dependencia para reutilización y tendido del material desperdiciado.</t>
  </si>
  <si>
    <t>H</t>
  </si>
  <si>
    <t>Señal vertical informativa de destino SID-11 (56 x 300) cm, con película antigrafiti, deberan instalarse como lo establece el Manual de Dispositivos para el Control de Transito, P.U.O.T.</t>
  </si>
  <si>
    <t>Señalamiento vertical restrictivo tipo SR-22 (117 x 117) con película antigrafiti, debe instalarse según lo establece el Manual de Dispositivos para el Control de Transito, P.U.O.T.</t>
  </si>
  <si>
    <t>Señalamiento vertical preventivo tipo SP-10 (117 x 117) con película antigrafiti, debe instalarse según lo establece el Manual de Dispositivos para el Control de Transito, P.U.O.T.</t>
  </si>
  <si>
    <t>Señalamiento vertical preventivo tipo SP-30 de (117 x 117) cm.,  con película antigrafiti,  debera colocarse según la Norma N.PRY.CAR.10.01.008, P.U.O.T.</t>
  </si>
  <si>
    <t>Señalamiento vertical restrictivo tipo SR-13 (117 x 117) con película antigrafiti, debe instalarse según lo establece el Manual de Dispositivos para el Control de Transito, P.U.O.T.</t>
  </si>
  <si>
    <t>Señalamiento vertical restrictivo tipo SP-8 (117 x 117) con película antigrafiti, debe instalarse según lo establece el Manual de Dispositivos para el Control de Transito, P.U.O.T.</t>
  </si>
  <si>
    <t>m³</t>
  </si>
  <si>
    <t>m</t>
  </si>
  <si>
    <t>m²</t>
  </si>
  <si>
    <t>pza</t>
  </si>
  <si>
    <t>Construcción de carpeta de concreto hidráulico de 37cm de espesor, con resistencia a la tensión por flexión MR=48 kg/cm2 a los 28 dias de edad.</t>
  </si>
  <si>
    <t>PRECIO UNITARIO</t>
  </si>
  <si>
    <t>RELACION DE CANTIDADES DE OBRA, PARA EXPRESION DE PRECIOS UNITARIOS Y MONTO TOTAL DE LA PROPOSICION</t>
  </si>
  <si>
    <t>Cinta provisional para marcas horizontales adherible al pavimento, P.U.O.T.</t>
  </si>
  <si>
    <t>Desmantelamiento, retiro y reinstalacion de señalamiento vertical elevado, P.U.O.T.</t>
  </si>
  <si>
    <t>No.</t>
  </si>
  <si>
    <t>G</t>
  </si>
  <si>
    <t>TRABAJOS DIVERSOS P.U.O.T</t>
  </si>
  <si>
    <t>SEÑALAMIENTO VERTICAL</t>
  </si>
  <si>
    <t>Desmantelamiento y retiro  de señalamiento bajo al sitio que indique la Dependencia  P.U.O.T.</t>
  </si>
  <si>
    <t>Suministro e Instalación de terminal de amortiguamiento de alto impacto ET-PLUS o similar, para defensa metalica de tres crestas, P.U.O.T.</t>
  </si>
  <si>
    <t>Raya negra mate (tipo convencional) como fondo de raya blanca discontinua separadora de carriles, de 25 cm de ancho (M-2.3), la calidad de la pintura debe cumplir con lo establecido en la Norma N.CMT.5.01.001 P.U.O.T.</t>
  </si>
  <si>
    <t>Raya negra mate (tipo convencional) como fondo de raya amarilla continua en la orilla izquierda, de 25 cm de ancho (M-3.3), la calidad de la pintura debe cumplir con lo establecido en la Norma N.CMT.5.01.001 P.U.O.T.</t>
  </si>
  <si>
    <t>Defensa  metálica de tres crestas flexible y accesorios (OD-4.1.1).deben cumplir con lo establecido en la Norma N.CMT.502.001 P.U.O.T.</t>
  </si>
  <si>
    <t>Botones en defensa metalica (DH. 2.2 y DH.2.3), rectangular o trapezoidal, con reflejante blanco en una cara en el sentido del transito. P.U.O.T.</t>
  </si>
  <si>
    <t>Indicadores de alineamiento PVC señal OD-6 de alineamiento horizontal de 13 x 100 cm colocados a cada 100 m en los sitios que indica el Proyecto, P.U.O.T.</t>
  </si>
  <si>
    <t>REHABILITACION DE PAVIMENTO</t>
  </si>
  <si>
    <t>NOM-034-SCT2-2011</t>
  </si>
  <si>
    <t>Rayado de la superficie del pavimento existente, P.U.O.T.</t>
  </si>
  <si>
    <t>RESTITUCIÓN DEL PAVIMENTO EXISTENTE EN HOMBROS Y EN TRANSICIONES DE ESTRUCTURAS</t>
  </si>
  <si>
    <t>KM</t>
  </si>
  <si>
    <t>CANTIDADES DE OBRA POR KM.</t>
  </si>
  <si>
    <t>N-CTR-CAR-1-07-004/02;  N.CMT.5.04/08; NOM-034-SCT2-2011</t>
  </si>
  <si>
    <t>N.CTR.CAR.1.07.001/00 ;  N.CMT.5.01.001/13; NOM-034-SCT2-2011</t>
  </si>
  <si>
    <t>N·CTR·CAR·1·07·005/00; NOM-034-SCT2-2011</t>
  </si>
  <si>
    <t>Excavación adicional en Ampliación de cortes en zonas donde se requiere ampliar la sección, según proyecto P.U.O.T.</t>
  </si>
  <si>
    <t>De terraplenes adicionados con cuñas de sobreancho, incluye préstamo de banco. No incluye acarreos. P.U.O.T.</t>
  </si>
  <si>
    <t>TERRAPLENES. P.U.O.T.</t>
  </si>
  <si>
    <t>PAVIMENTOS. P.U.O.T.</t>
  </si>
  <si>
    <t>DRENAJE Y SUBDRENAJE</t>
  </si>
  <si>
    <t>OBRAS COMPLEMENTARIAS</t>
  </si>
  <si>
    <t>CARPETA DE CONCRETO ASFÁLTICO. P.U.O.T.</t>
  </si>
  <si>
    <t>Para noventa por ciento (90%) AASHTO en formación de rellenos y banquetas.</t>
  </si>
  <si>
    <t>Suministro y aplicación de riego de impregnación con emulsión asfáltica ECM-60 a razón de 1.0 l/m2, P.U.O.T.</t>
  </si>
  <si>
    <t>REHABILITACION DE PAVIMENTO EN ZONAS AISLADAS (BACHEO PROFUNDO AISLADO)</t>
  </si>
  <si>
    <t>l</t>
  </si>
  <si>
    <t xml:space="preserve">Compactación, por unidad de obra terminada </t>
  </si>
  <si>
    <t>De la cama de los cortes en que no se haya ordenado excavación adicional.</t>
  </si>
  <si>
    <t>Para noventa y cinco por ciento (95 %) de su PVSM AASHTO estándar.</t>
  </si>
  <si>
    <t>DRENAJE TRANSVERSAL P.U.O.T.</t>
  </si>
  <si>
    <t>Subdren P.U.O.T., construido con geotextil, placa separadora de plástico prensado y tubo de plástico, colocado debajo de las cunetas en áreas de cortes, incluye materiales, excavación y acarreos.</t>
  </si>
  <si>
    <t>N-CTR-CAR-1-03-009/00</t>
  </si>
  <si>
    <t>N-CTR-CAR-1-03-003/00</t>
  </si>
  <si>
    <t>N-CTR-CAR-1-03-006/00</t>
  </si>
  <si>
    <t>DEMOLICIONES P.U.O.T.</t>
  </si>
  <si>
    <t>Demolición de cunetas de concreto simple existente, P.U.O.T.</t>
  </si>
  <si>
    <t>Demolición de bordillos de concreto simple existente, P.U.O.T.</t>
  </si>
  <si>
    <t>Demolición de lavaderos de concreto simple existente, P.U.O.T.</t>
  </si>
  <si>
    <t>Para noventa y cinco porciento (95 %) de su PVSM AASHTO estándar, espesor de 0.20 m.</t>
  </si>
  <si>
    <t>Excavación en caja en zonas donde se localicen deformaciones del espesor del pavimento existente, ya sea de carpetas, bases, subbases, incluye: excavación, afine, carga, acarreo al banco de desperdicio ó almacenamiento que fije la dependencia para reutilización y tendido del material desperdiciado. P.U.O.T.</t>
  </si>
  <si>
    <t>Suministro y aplicación de riego de liga con emulsión asfáltica catiónica tipo ECM-65 a razon de 0.6 l/m2 de rompimiento medio.  P.U.O.T.</t>
  </si>
  <si>
    <t>Suministro y aplicación de riego de liga con emulsión asfáltica catiónica tipo ECM-65 a razon de 0.6 l/m2, de rompimiento medio para la colocación de la capa de renivelación, P.U.O.T.</t>
  </si>
  <si>
    <t>Suministro y aplicación de riego de impregnación, 1.0 lts/m2 con emulsión asfaltica del tipo ECM-60, P.U.O.T.</t>
  </si>
  <si>
    <t>Formación y compactación de carpeta asfáltica de 0.05 m de espesor elaborada en planta en caliente con material pétreo de tam. máx. de 19 mm y cemento asfaltico AC-20 con una dosificación aproximada de 135 l/m3 de material pétreo seco y suelto,  compactada al 95% del P.V.S.M. Marshall. El concepto incluye riego de liga  P.U.O.T.</t>
  </si>
  <si>
    <t>Construcción de remate lateral de las losas del pavimento utilizando material producto del fresado y/o banco mezclado con emulsión asfáltica ECM-60, colocado a mano y compactado con rodillo vibratorio. El concepto incluye afine de la sección para dar el talud de proyecto P.U.O.T.</t>
  </si>
  <si>
    <t>N-CTR-CAR-1-01-003/11</t>
  </si>
  <si>
    <t>N-CTR-CAR-1-01-009/11</t>
  </si>
  <si>
    <t>Formación y compactación de la capa subrasante de 0.40 m de espesor compactada al 100% de su P.V.S.M. determinado con la prueba AASHTO estandar  en capas con material producto del corte de carpeta y/o banco de préstamo para reemplazo de capa subrasante existente P.U.O.T.</t>
  </si>
  <si>
    <t>Base modificada con cemento Pórtland o puzolánico, con una resistencia a la compresión simple de f'c=70 kg/cm2 a los 14 días, con el 100 % de material de banco y un espesor de 0.35 m. Incluye suministro de material pétreo de banco y aplicación de cemento.  P.U.O.T.</t>
  </si>
  <si>
    <t>N-CTR-CAR-1-04-004/00</t>
  </si>
  <si>
    <t xml:space="preserve">Renivelación del pavimento actual con mezcla asfáltica de espesor variable, elaborada con material producto del fresado y/o material de banco incorporándole emulsión asfáltica ECM-60 en proporciones indicadas en el proyecto para elaborar una base negra asfáltica elaborada In Situ. P.U.O.T. </t>
  </si>
  <si>
    <t>Formación y compactación de carpeta asfáltica de 0.05 m de espesor elaborada en planta en caliente con material pétreo de tam. máx. de 19 mm y cemento asfaltico AC-20 con una dosificación aproximada de 135 l/m3 de material pétreo seco y suelto, compactada al 95% del P.V.S.M. Marshall. P.U.O.T.</t>
  </si>
  <si>
    <t>E.P.-01</t>
  </si>
  <si>
    <t>E.P.-02</t>
  </si>
  <si>
    <t>E.P.-03</t>
  </si>
  <si>
    <t>E.P.-04</t>
  </si>
  <si>
    <t>E.P.-05</t>
  </si>
  <si>
    <t>E.P.-06</t>
  </si>
  <si>
    <t>E.P.-07</t>
  </si>
  <si>
    <t>E.P.-08</t>
  </si>
  <si>
    <t>E.P.-09</t>
  </si>
  <si>
    <t>E.P.-10</t>
  </si>
  <si>
    <t>E.P.-11</t>
  </si>
  <si>
    <t>E.P.-12</t>
  </si>
  <si>
    <t>E.P.-13</t>
  </si>
  <si>
    <t>E.P.-14</t>
  </si>
  <si>
    <t>E.P.-16</t>
  </si>
  <si>
    <t>Construccion de Cuneta de sección rectangular con concreto hidráulico simple de f'c=150 kg/cm2 coladas in situ, elaboradas con tabletas prefabricadas de 0.90 x 0.60m para tráfico pesado de 0.15m de espesor, armadas con varillas del No. 3 fy=4200 kg/cm2. Incluyendo el relleno necesario para empatar con la rasante de proyecto, P.U.O.T.</t>
  </si>
  <si>
    <t>DESMONTE</t>
  </si>
  <si>
    <t>N-CTR-CAR-1-01-001/11</t>
  </si>
  <si>
    <t>Desmonte de la vegetación existente en el area de proyecto P.U.O.T.</t>
  </si>
  <si>
    <t>DESPALME</t>
  </si>
  <si>
    <t>N-CTR-CAR-1-01-002/11</t>
  </si>
  <si>
    <t>Despalme 0.30 m de espesor, remoción del material superficial del terreno P.U.O.T.</t>
  </si>
  <si>
    <t>ha</t>
  </si>
  <si>
    <t>ESCALONES DE LIGA</t>
  </si>
  <si>
    <t>N-CTR-CAR-1-01-004/00</t>
  </si>
  <si>
    <t>Excavación para escalones de liga de los terraplenes P.U.O.T.</t>
  </si>
  <si>
    <t xml:space="preserve">RECUBRIMIENTO DE TALUDES  </t>
  </si>
  <si>
    <t>N-CTR-CAR-1-01-012/00</t>
  </si>
  <si>
    <t>Recubrimiento de taludes con material producto de despalme y excavación, incluye carga del sitio de almacenamiento, acarreo, descarga y extendido, P.U.O.T.</t>
  </si>
  <si>
    <t>RELLENOS</t>
  </si>
  <si>
    <t>N-CTR-CAR-1.01.011/11</t>
  </si>
  <si>
    <t xml:space="preserve"> Para el relleno de cunetas y obras de drenaje, por unidad de obra terminada</t>
  </si>
  <si>
    <t>N-CTR-CAR-1-04-002/11</t>
  </si>
  <si>
    <t>Formación y compactación de subbase con material de banco triturado de 0.20 m de espesor compactada al 100%  de su PVSM de acuerdo a la norma N-CTR-CAR-1.04.002/03</t>
  </si>
  <si>
    <t>Formación y compactación de base hidraulica con material de banco de 0.20 m de espesor compactada al 100%  de su PVSM obtenida en la prueba AASHTO Modificada (cinco capas), de acuerdo con la norma M-MMP-1-09/06,  P.U.O.T.</t>
  </si>
  <si>
    <t>CORTES</t>
  </si>
  <si>
    <t>ACUMULADO</t>
  </si>
  <si>
    <t>SUBTOTAL</t>
  </si>
  <si>
    <t>IVA 16 %</t>
  </si>
  <si>
    <t>TOTAL</t>
  </si>
  <si>
    <t>E.P.-15</t>
  </si>
  <si>
    <r>
      <t>Construcción de Cunetas con concreto hidráulico simple de 150 kg/cm</t>
    </r>
    <r>
      <rPr>
        <vertAlign val="superscript"/>
        <sz val="12"/>
        <rFont val="Arial"/>
        <family val="2"/>
      </rPr>
      <t>2.</t>
    </r>
    <r>
      <rPr>
        <sz val="12"/>
        <rFont val="Arial"/>
        <family val="2"/>
      </rPr>
      <t xml:space="preserve"> de sección triangular de 1.0 m de ancho de 0.10 m de espesor, con agregados de tamaño máximo de 38 mm (1 1/2") incluye refuerzo longitudinal y anclas, P.U.O.T.</t>
    </r>
  </si>
  <si>
    <r>
      <t>Construcción de Lavaderos con concreto hidráulico simple de 150 kg/cm</t>
    </r>
    <r>
      <rPr>
        <vertAlign val="superscript"/>
        <sz val="12"/>
        <rFont val="Arial"/>
        <family val="2"/>
      </rPr>
      <t>2.</t>
    </r>
    <r>
      <rPr>
        <sz val="12"/>
        <rFont val="Arial"/>
        <family val="2"/>
      </rPr>
      <t>, con agregados de tamaño máximo de 19 mm (3/4"). Incluye refuerzo longitudinal y anclas, P.U.O.T.</t>
    </r>
  </si>
  <si>
    <r>
      <t>Bordillos con concreto hidráulico simple de 150 kg/cm</t>
    </r>
    <r>
      <rPr>
        <vertAlign val="superscript"/>
        <sz val="12"/>
        <rFont val="Arial"/>
        <family val="2"/>
      </rPr>
      <t>2.</t>
    </r>
    <r>
      <rPr>
        <sz val="12"/>
        <rFont val="Arial"/>
        <family val="2"/>
      </rPr>
      <t xml:space="preserve"> sección trapezoidal, base mayor (inferior) 16 cm, base menor (superior) 8 cm, altura 12 cm, incluye refuerzo longitudinal y anclas, P.U.O.T.</t>
    </r>
  </si>
  <si>
    <r>
      <t xml:space="preserve">Raya blanca (Pintura Termoplástica) discontinua  en la orilla derecha de 15 cm de ancho </t>
    </r>
    <r>
      <rPr>
        <b/>
        <sz val="12"/>
        <rFont val="Arial"/>
        <family val="2"/>
      </rPr>
      <t>(M-3.2)</t>
    </r>
    <r>
      <rPr>
        <sz val="12"/>
        <rFont val="Arial"/>
        <family val="2"/>
      </rPr>
      <t>, la calidad de la pintura debe cumplir con lo establecido en la Norma N.CMT.5.01.001 P.U.O.T.</t>
    </r>
  </si>
  <si>
    <r>
      <t xml:space="preserve">Raya negra mate (tipo convencional) como fondo de raya blanca discontinua  en la orilla derecha de 25 cm de ancho </t>
    </r>
    <r>
      <rPr>
        <b/>
        <sz val="12"/>
        <rFont val="Arial"/>
        <family val="2"/>
      </rPr>
      <t>(M-3.2)</t>
    </r>
    <r>
      <rPr>
        <sz val="12"/>
        <rFont val="Arial"/>
        <family val="2"/>
      </rPr>
      <t>, cumpliendo en calidad de la pintura con lo establecido en la Norma N.CMT.5.01.001 P.U.O.T.</t>
    </r>
  </si>
  <si>
    <r>
      <t xml:space="preserve">Raya blanca (Termoplástica) discontinua separadora de carriles de 15 cm de ancho </t>
    </r>
    <r>
      <rPr>
        <b/>
        <sz val="12"/>
        <rFont val="Arial"/>
        <family val="2"/>
      </rPr>
      <t>(M-2.3)</t>
    </r>
    <r>
      <rPr>
        <sz val="12"/>
        <rFont val="Arial"/>
        <family val="2"/>
      </rPr>
      <t>, debe cumplir con la Norma N.CMT.5.01.001, P.U.O.T</t>
    </r>
  </si>
  <si>
    <r>
      <t xml:space="preserve">Raya amarilla (Termoplástica) continua en la orilla izquierda de 15 cm de ancho </t>
    </r>
    <r>
      <rPr>
        <b/>
        <sz val="12"/>
        <rFont val="Arial"/>
        <family val="2"/>
      </rPr>
      <t>(M-3.3 )</t>
    </r>
    <r>
      <rPr>
        <sz val="12"/>
        <rFont val="Arial"/>
        <family val="2"/>
      </rPr>
      <t>, la calidad de la pintura debe cumplir lo establecido por la Norma N.CMT.5.01.001, P.U.O.T.</t>
    </r>
  </si>
  <si>
    <r>
      <t xml:space="preserve">Simbolo para regular el uso de carriles </t>
    </r>
    <r>
      <rPr>
        <b/>
        <sz val="12"/>
        <rFont val="Arial"/>
        <family val="2"/>
      </rPr>
      <t>(M-11)</t>
    </r>
    <r>
      <rPr>
        <sz val="12"/>
        <rFont val="Arial"/>
        <family val="2"/>
      </rPr>
      <t>, la calidad de la pintura termoplástica, debe cumplir lo establecido por la Norma N.CMT.5.01.001, P.U.O.T.</t>
    </r>
  </si>
  <si>
    <r>
      <t xml:space="preserve">Botones sobre pavimento con reflejante blanco en una cara, a base de esferas de cristal de alta resistencia y reflectividad </t>
    </r>
    <r>
      <rPr>
        <b/>
        <sz val="12"/>
        <rFont val="Arial"/>
        <family val="2"/>
      </rPr>
      <t>(DH-1.9) y (DH-1.13)</t>
    </r>
    <r>
      <rPr>
        <sz val="12"/>
        <rFont val="Arial"/>
        <family val="2"/>
      </rPr>
      <t xml:space="preserve"> deben cumplir con lo establecido en la Norma N.CMT.5.04 P.U.O.T.</t>
    </r>
  </si>
  <si>
    <r>
      <t>Botones sobre pavimento con reflejante amarillo en una cara, a base de esferas de cristal de alta resistencia y reflectividad</t>
    </r>
    <r>
      <rPr>
        <b/>
        <sz val="12"/>
        <rFont val="Arial"/>
        <family val="2"/>
      </rPr>
      <t>(DH-1.14)</t>
    </r>
    <r>
      <rPr>
        <sz val="12"/>
        <rFont val="Arial"/>
        <family val="2"/>
      </rPr>
      <t>,  deben cumplir con lo establecido en la Norma N.CMT.5.04 P.U.O.T.</t>
    </r>
  </si>
  <si>
    <t>Alertadores de salida del camino (Tiras Desbastadas de Estruendo), P.U.O.T.</t>
  </si>
  <si>
    <t>“REHABILITACION ESTRUCTURAL DEL PAVIMENTO  CON CONCRETO HIDRÁULICO DEL KM 43+000 AL KM 68+560 CUERPO "A", REHABILITACION DE OBRAS DE DRENAJE Y ESTRUCTURAS, ATENCION DE ZONAS LATERALES Y DERECHO DE VIA, SEÑALAMIENTO HORIZONTAL Y VERTICAL  DE LA AUTOPISTA MEXICO - QUERETARO TRAMO TEPALCAPA - PALMILLAS”</t>
  </si>
  <si>
    <t>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</si>
</sst>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* #,##0.00_ ;_ * \-#,##0.00_ ;_ * &quot;-&quot;??_ ;_ @_ "/>
    <numFmt numFmtId="165" formatCode="General_)"/>
    <numFmt numFmtId="166" formatCode="#,##0.0"/>
    <numFmt numFmtId="167" formatCode="_-[$€-2]* #,##0.00_-;\-[$€-2]* #,##0.00_-;_-[$€-2]* &quot;-&quot;??_-"/>
    <numFmt numFmtId="168" formatCode="#,##0.00_ ;\-#,##0.00\ "/>
    <numFmt numFmtId="169" formatCode="0\+000"/>
    <numFmt numFmtId="170" formatCode="_-* #,##0.00\ &quot;Pts&quot;_-;\-* #,##0.00\ &quot;Pts&quot;_-;_-* &quot;-&quot;??\ &quot;Pts&quot;_-;_-@_-"/>
    <numFmt numFmtId="171" formatCode="_-* #,##0.00\ _P_t_s_-;\-* #,##0.00\ _P_t_s_-;_-* &quot;-&quot;??\ _P_t_s_-;_-@_-"/>
    <numFmt numFmtId="172" formatCode="_-* #,##0.0000_-;\-* #,##0.0000_-;_-* &quot;-&quot;??_-;_-@_-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sz val="12"/>
      <name val="Helv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Technic"/>
      <charset val="2"/>
    </font>
    <font>
      <vertAlign val="superscript"/>
      <sz val="12"/>
      <name val="Arial"/>
      <family val="2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2">
    <xf numFmtId="0" fontId="0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7" fillId="0" borderId="0"/>
    <xf numFmtId="167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0" fontId="7" fillId="0" borderId="0"/>
    <xf numFmtId="165" fontId="2" fillId="0" borderId="0" applyBorder="0"/>
    <xf numFmtId="0" fontId="2" fillId="0" borderId="0"/>
  </cellStyleXfs>
  <cellXfs count="287">
    <xf numFmtId="0" fontId="0" fillId="0" borderId="0" xfId="0"/>
    <xf numFmtId="0" fontId="4" fillId="0" borderId="10" xfId="0" applyFont="1" applyFill="1" applyBorder="1" applyAlignment="1">
      <alignment vertical="top"/>
    </xf>
    <xf numFmtId="0" fontId="4" fillId="0" borderId="10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vertical="top"/>
    </xf>
    <xf numFmtId="0" fontId="6" fillId="0" borderId="10" xfId="0" applyFont="1" applyFill="1" applyBorder="1" applyAlignment="1">
      <alignment vertical="top"/>
    </xf>
    <xf numFmtId="0" fontId="4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4" fontId="6" fillId="0" borderId="0" xfId="0" applyNumberFormat="1" applyFont="1" applyFill="1" applyAlignment="1">
      <alignment horizontal="center"/>
    </xf>
    <xf numFmtId="172" fontId="6" fillId="0" borderId="0" xfId="2" applyNumberFormat="1" applyFont="1" applyFill="1"/>
    <xf numFmtId="0" fontId="6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3" fillId="0" borderId="2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top"/>
    </xf>
    <xf numFmtId="172" fontId="3" fillId="0" borderId="0" xfId="2" applyNumberFormat="1" applyFont="1" applyFill="1" applyAlignment="1">
      <alignment vertical="center"/>
    </xf>
    <xf numFmtId="0" fontId="3" fillId="0" borderId="4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7" xfId="0" applyFont="1" applyFill="1" applyBorder="1"/>
    <xf numFmtId="0" fontId="6" fillId="0" borderId="6" xfId="0" applyFont="1" applyFill="1" applyBorder="1"/>
    <xf numFmtId="0" fontId="6" fillId="0" borderId="8" xfId="0" applyFont="1" applyFill="1" applyBorder="1" applyAlignment="1">
      <alignment horizontal="justify" vertical="center"/>
    </xf>
    <xf numFmtId="4" fontId="6" fillId="0" borderId="3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0" borderId="10" xfId="0" applyFont="1" applyFill="1" applyBorder="1"/>
    <xf numFmtId="172" fontId="3" fillId="0" borderId="0" xfId="2" applyNumberFormat="1" applyFont="1" applyFill="1"/>
    <xf numFmtId="169" fontId="3" fillId="0" borderId="10" xfId="0" applyNumberFormat="1" applyFont="1" applyFill="1" applyBorder="1" applyAlignment="1">
      <alignment horizontal="center" vertical="center"/>
    </xf>
    <xf numFmtId="169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quotePrefix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top"/>
    </xf>
    <xf numFmtId="0" fontId="9" fillId="0" borderId="9" xfId="0" applyFont="1" applyFill="1" applyBorder="1" applyAlignment="1">
      <alignment horizontal="justify"/>
    </xf>
    <xf numFmtId="0" fontId="9" fillId="0" borderId="3" xfId="0" applyFont="1" applyFill="1" applyBorder="1" applyAlignment="1">
      <alignment horizontal="justify"/>
    </xf>
    <xf numFmtId="166" fontId="9" fillId="0" borderId="3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44" fontId="9" fillId="0" borderId="9" xfId="3" applyFont="1" applyFill="1" applyBorder="1" applyAlignment="1">
      <alignment horizontal="center"/>
    </xf>
    <xf numFmtId="44" fontId="9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172" fontId="6" fillId="0" borderId="0" xfId="2" applyNumberFormat="1" applyFont="1" applyFill="1" applyBorder="1"/>
    <xf numFmtId="0" fontId="6" fillId="0" borderId="1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44" fontId="9" fillId="0" borderId="10" xfId="3" applyFont="1" applyFill="1" applyBorder="1" applyAlignment="1">
      <alignment horizontal="right" vertical="top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4" fontId="9" fillId="0" borderId="10" xfId="3" applyFont="1" applyFill="1" applyBorder="1" applyAlignment="1">
      <alignment horizontal="center" vertical="center" wrapText="1"/>
    </xf>
    <xf numFmtId="44" fontId="6" fillId="0" borderId="10" xfId="0" applyNumberFormat="1" applyFont="1" applyFill="1" applyBorder="1" applyAlignment="1">
      <alignment horizontal="center" vertical="center" wrapText="1"/>
    </xf>
    <xf numFmtId="44" fontId="6" fillId="0" borderId="0" xfId="3" applyFont="1" applyFill="1" applyAlignment="1">
      <alignment vertical="center"/>
    </xf>
    <xf numFmtId="4" fontId="6" fillId="0" borderId="5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3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top" wrapText="1"/>
    </xf>
    <xf numFmtId="44" fontId="6" fillId="0" borderId="10" xfId="3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44" fontId="6" fillId="0" borderId="0" xfId="3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horizontal="justify" vertical="top" wrapText="1"/>
    </xf>
    <xf numFmtId="0" fontId="6" fillId="0" borderId="10" xfId="5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wrapText="1"/>
    </xf>
    <xf numFmtId="0" fontId="6" fillId="0" borderId="10" xfId="5" applyNumberFormat="1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justify" vertical="top"/>
    </xf>
    <xf numFmtId="0" fontId="6" fillId="0" borderId="10" xfId="0" applyFont="1" applyFill="1" applyBorder="1" applyAlignment="1">
      <alignment horizontal="center" vertical="top"/>
    </xf>
    <xf numFmtId="0" fontId="6" fillId="0" borderId="10" xfId="0" applyNumberFormat="1" applyFont="1" applyFill="1" applyBorder="1" applyAlignment="1">
      <alignment horizontal="left" vertical="top" wrapText="1"/>
    </xf>
    <xf numFmtId="0" fontId="10" fillId="0" borderId="16" xfId="21" quotePrefix="1" applyFont="1" applyFill="1" applyBorder="1" applyAlignment="1">
      <alignment horizontal="left" vertical="top"/>
    </xf>
    <xf numFmtId="0" fontId="6" fillId="0" borderId="1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44" fontId="9" fillId="0" borderId="10" xfId="3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/>
    </xf>
    <xf numFmtId="44" fontId="9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top" wrapText="1"/>
    </xf>
    <xf numFmtId="0" fontId="6" fillId="0" borderId="10" xfId="4" applyFont="1" applyFill="1" applyBorder="1" applyAlignment="1">
      <alignment horizontal="center" vertical="center" wrapText="1"/>
    </xf>
    <xf numFmtId="168" fontId="9" fillId="0" borderId="5" xfId="2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horizontal="center" vertical="top"/>
    </xf>
    <xf numFmtId="0" fontId="9" fillId="0" borderId="10" xfId="0" applyFont="1" applyFill="1" applyBorder="1" applyAlignment="1">
      <alignment vertical="top"/>
    </xf>
    <xf numFmtId="4" fontId="6" fillId="0" borderId="10" xfId="0" applyNumberFormat="1" applyFont="1" applyFill="1" applyBorder="1" applyAlignment="1">
      <alignment horizontal="center" vertical="top"/>
    </xf>
    <xf numFmtId="44" fontId="6" fillId="0" borderId="10" xfId="3" applyFont="1" applyFill="1" applyBorder="1" applyAlignment="1">
      <alignment horizontal="center" vertical="center"/>
    </xf>
    <xf numFmtId="44" fontId="6" fillId="0" borderId="10" xfId="0" applyNumberFormat="1" applyFont="1" applyFill="1" applyBorder="1" applyAlignment="1">
      <alignment horizontal="center" vertical="center"/>
    </xf>
    <xf numFmtId="0" fontId="6" fillId="0" borderId="10" xfId="5" applyNumberFormat="1" applyFont="1" applyFill="1" applyBorder="1" applyAlignment="1">
      <alignment horizontal="justify" vertical="top"/>
    </xf>
    <xf numFmtId="0" fontId="3" fillId="0" borderId="10" xfId="0" applyFont="1" applyFill="1" applyBorder="1" applyAlignment="1">
      <alignment horizontal="left" wrapText="1"/>
    </xf>
    <xf numFmtId="165" fontId="6" fillId="0" borderId="10" xfId="20" applyFont="1" applyFill="1" applyBorder="1" applyAlignment="1">
      <alignment horizontal="justify" wrapText="1"/>
    </xf>
    <xf numFmtId="166" fontId="6" fillId="0" borderId="0" xfId="0" applyNumberFormat="1" applyFont="1" applyFill="1" applyBorder="1" applyAlignment="1">
      <alignment horizontal="center" vertical="top" wrapText="1"/>
    </xf>
    <xf numFmtId="44" fontId="6" fillId="0" borderId="1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top"/>
    </xf>
    <xf numFmtId="4" fontId="9" fillId="0" borderId="1" xfId="0" applyNumberFormat="1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center" vertical="center"/>
    </xf>
    <xf numFmtId="44" fontId="4" fillId="0" borderId="1" xfId="3" applyFont="1" applyFill="1" applyBorder="1" applyAlignment="1">
      <alignment horizontal="right"/>
    </xf>
    <xf numFmtId="44" fontId="4" fillId="0" borderId="3" xfId="3" applyFont="1" applyFill="1" applyBorder="1" applyAlignment="1">
      <alignment horizontal="center" vertical="center"/>
    </xf>
    <xf numFmtId="165" fontId="6" fillId="0" borderId="4" xfId="0" applyNumberFormat="1" applyFont="1" applyFill="1" applyBorder="1" applyAlignment="1" applyProtection="1">
      <alignment horizontal="left" vertical="top"/>
    </xf>
    <xf numFmtId="165" fontId="6" fillId="0" borderId="0" xfId="0" applyNumberFormat="1" applyFont="1" applyFill="1" applyBorder="1" applyAlignment="1" applyProtection="1">
      <alignment horizontal="left" vertical="top"/>
    </xf>
    <xf numFmtId="165" fontId="6" fillId="0" borderId="5" xfId="0" applyNumberFormat="1" applyFont="1" applyFill="1" applyBorder="1" applyAlignment="1" applyProtection="1">
      <alignment horizontal="left" vertical="top"/>
    </xf>
    <xf numFmtId="4" fontId="9" fillId="0" borderId="0" xfId="0" applyNumberFormat="1" applyFont="1" applyFill="1" applyBorder="1" applyAlignment="1">
      <alignment wrapText="1"/>
    </xf>
    <xf numFmtId="4" fontId="9" fillId="0" borderId="0" xfId="0" applyNumberFormat="1" applyFont="1" applyFill="1" applyBorder="1" applyAlignment="1">
      <alignment horizontal="center" vertical="center"/>
    </xf>
    <xf numFmtId="44" fontId="4" fillId="0" borderId="0" xfId="3" applyFont="1" applyFill="1" applyBorder="1" applyAlignment="1">
      <alignment horizontal="right"/>
    </xf>
    <xf numFmtId="44" fontId="4" fillId="0" borderId="5" xfId="3" applyFont="1" applyFill="1" applyBorder="1" applyAlignment="1">
      <alignment horizontal="center" vertical="center"/>
    </xf>
    <xf numFmtId="44" fontId="9" fillId="0" borderId="0" xfId="3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left"/>
    </xf>
    <xf numFmtId="165" fontId="6" fillId="0" borderId="6" xfId="0" applyNumberFormat="1" applyFont="1" applyFill="1" applyBorder="1" applyAlignment="1" applyProtection="1">
      <alignment horizontal="left" vertical="top"/>
    </xf>
    <xf numFmtId="165" fontId="6" fillId="0" borderId="7" xfId="0" applyNumberFormat="1" applyFont="1" applyFill="1" applyBorder="1" applyAlignment="1" applyProtection="1">
      <alignment horizontal="left" vertical="top"/>
    </xf>
    <xf numFmtId="165" fontId="6" fillId="0" borderId="8" xfId="0" applyNumberFormat="1" applyFont="1" applyFill="1" applyBorder="1" applyAlignment="1" applyProtection="1">
      <alignment horizontal="left" vertical="top" wrapText="1"/>
    </xf>
    <xf numFmtId="165" fontId="6" fillId="0" borderId="7" xfId="0" applyNumberFormat="1" applyFont="1" applyFill="1" applyBorder="1" applyAlignment="1" applyProtection="1">
      <alignment horizontal="left" vertical="top" wrapText="1"/>
    </xf>
    <xf numFmtId="4" fontId="9" fillId="0" borderId="7" xfId="0" applyNumberFormat="1" applyFont="1" applyFill="1" applyBorder="1" applyAlignment="1"/>
    <xf numFmtId="4" fontId="9" fillId="0" borderId="7" xfId="0" applyNumberFormat="1" applyFont="1" applyFill="1" applyBorder="1" applyAlignment="1">
      <alignment horizontal="center" vertical="center"/>
    </xf>
    <xf numFmtId="44" fontId="9" fillId="0" borderId="7" xfId="3" applyFont="1" applyFill="1" applyBorder="1" applyAlignment="1">
      <alignment horizontal="center" vertical="center"/>
    </xf>
    <xf numFmtId="44" fontId="9" fillId="0" borderId="8" xfId="3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justify" vertical="top" wrapText="1"/>
    </xf>
    <xf numFmtId="0" fontId="6" fillId="0" borderId="3" xfId="0" applyNumberFormat="1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4" fontId="9" fillId="0" borderId="9" xfId="3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top" wrapText="1"/>
    </xf>
    <xf numFmtId="0" fontId="6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right" vertical="top"/>
    </xf>
    <xf numFmtId="0" fontId="6" fillId="0" borderId="10" xfId="0" applyNumberFormat="1" applyFont="1" applyFill="1" applyBorder="1" applyAlignment="1"/>
    <xf numFmtId="4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44" fontId="9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left" vertical="top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justify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44" fontId="9" fillId="0" borderId="11" xfId="3" applyFont="1" applyFill="1" applyBorder="1" applyAlignment="1">
      <alignment horizontal="center" vertical="center" wrapText="1"/>
    </xf>
    <xf numFmtId="44" fontId="9" fillId="0" borderId="11" xfId="0" applyNumberFormat="1" applyFont="1" applyFill="1" applyBorder="1" applyAlignment="1">
      <alignment horizontal="center" vertical="center" wrapText="1"/>
    </xf>
    <xf numFmtId="44" fontId="4" fillId="0" borderId="5" xfId="3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justify" vertical="top" wrapText="1"/>
    </xf>
    <xf numFmtId="4" fontId="6" fillId="0" borderId="9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44" fontId="9" fillId="0" borderId="9" xfId="0" applyNumberFormat="1" applyFont="1" applyFill="1" applyBorder="1" applyAlignment="1">
      <alignment horizontal="center" vertical="center" wrapText="1"/>
    </xf>
    <xf numFmtId="0" fontId="9" fillId="0" borderId="10" xfId="0" quotePrefix="1" applyFont="1" applyFill="1" applyBorder="1" applyAlignment="1">
      <alignment horizontal="right" vertical="top"/>
    </xf>
    <xf numFmtId="0" fontId="9" fillId="0" borderId="10" xfId="0" quotePrefix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top" wrapText="1"/>
    </xf>
    <xf numFmtId="4" fontId="6" fillId="0" borderId="10" xfId="0" applyNumberFormat="1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top"/>
    </xf>
    <xf numFmtId="0" fontId="6" fillId="0" borderId="10" xfId="4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/>
    </xf>
    <xf numFmtId="4" fontId="9" fillId="0" borderId="10" xfId="2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vertical="center"/>
    </xf>
    <xf numFmtId="4" fontId="6" fillId="0" borderId="10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top" wrapText="1"/>
    </xf>
    <xf numFmtId="0" fontId="12" fillId="0" borderId="10" xfId="0" applyNumberFormat="1" applyFont="1" applyFill="1" applyBorder="1" applyAlignment="1">
      <alignment horizontal="left" vertical="top"/>
    </xf>
    <xf numFmtId="0" fontId="12" fillId="0" borderId="10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0" fontId="4" fillId="0" borderId="10" xfId="0" quotePrefix="1" applyFont="1" applyFill="1" applyBorder="1" applyAlignment="1">
      <alignment horizontal="center" vertical="top"/>
    </xf>
    <xf numFmtId="0" fontId="4" fillId="0" borderId="10" xfId="0" quotePrefix="1" applyFont="1" applyFill="1" applyBorder="1" applyAlignment="1">
      <alignment horizontal="center" vertical="center"/>
    </xf>
    <xf numFmtId="166" fontId="9" fillId="0" borderId="11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4" fontId="9" fillId="0" borderId="11" xfId="3" applyFont="1" applyFill="1" applyBorder="1" applyAlignment="1">
      <alignment horizontal="center" vertical="center"/>
    </xf>
    <xf numFmtId="44" fontId="9" fillId="0" borderId="11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right" vertical="top"/>
    </xf>
    <xf numFmtId="0" fontId="6" fillId="0" borderId="10" xfId="0" applyNumberFormat="1" applyFont="1" applyFill="1" applyBorder="1" applyAlignment="1">
      <alignment horizontal="left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wrapText="1"/>
    </xf>
    <xf numFmtId="165" fontId="6" fillId="0" borderId="10" xfId="0" applyNumberFormat="1" applyFont="1" applyFill="1" applyBorder="1" applyAlignment="1" applyProtection="1">
      <alignment horizontal="left" vertical="top"/>
    </xf>
    <xf numFmtId="165" fontId="6" fillId="0" borderId="10" xfId="0" applyNumberFormat="1" applyFont="1" applyFill="1" applyBorder="1" applyAlignment="1" applyProtection="1">
      <alignment horizontal="center" vertical="center"/>
    </xf>
    <xf numFmtId="165" fontId="6" fillId="0" borderId="10" xfId="0" applyNumberFormat="1" applyFont="1" applyFill="1" applyBorder="1" applyAlignment="1" applyProtection="1">
      <alignment horizontal="left" vertical="top" wrapText="1"/>
    </xf>
    <xf numFmtId="4" fontId="9" fillId="0" borderId="10" xfId="0" applyNumberFormat="1" applyFont="1" applyFill="1" applyBorder="1" applyAlignment="1"/>
    <xf numFmtId="4" fontId="9" fillId="0" borderId="4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/>
    <xf numFmtId="4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justify" vertical="top"/>
    </xf>
    <xf numFmtId="4" fontId="6" fillId="0" borderId="10" xfId="0" applyNumberFormat="1" applyFont="1" applyFill="1" applyBorder="1" applyAlignment="1">
      <alignment horizontal="right"/>
    </xf>
    <xf numFmtId="4" fontId="9" fillId="0" borderId="10" xfId="0" applyNumberFormat="1" applyFont="1" applyFill="1" applyBorder="1" applyAlignment="1">
      <alignment horizontal="center" vertical="top" wrapText="1"/>
    </xf>
    <xf numFmtId="0" fontId="6" fillId="0" borderId="11" xfId="0" applyNumberFormat="1" applyFont="1" applyFill="1" applyBorder="1" applyAlignment="1">
      <alignment horizontal="justify" vertical="top"/>
    </xf>
    <xf numFmtId="0" fontId="6" fillId="0" borderId="8" xfId="0" applyNumberFormat="1" applyFont="1" applyFill="1" applyBorder="1" applyAlignment="1">
      <alignment horizontal="justify" vertical="top"/>
    </xf>
    <xf numFmtId="4" fontId="6" fillId="0" borderId="8" xfId="0" applyNumberFormat="1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/>
    <xf numFmtId="4" fontId="9" fillId="0" borderId="0" xfId="0" applyNumberFormat="1" applyFont="1" applyFill="1" applyBorder="1" applyAlignment="1"/>
    <xf numFmtId="44" fontId="9" fillId="0" borderId="0" xfId="3" applyFont="1" applyFill="1" applyBorder="1" applyAlignment="1">
      <alignment horizontal="right"/>
    </xf>
    <xf numFmtId="44" fontId="9" fillId="0" borderId="7" xfId="3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4" fontId="9" fillId="0" borderId="0" xfId="3" applyFont="1" applyFill="1" applyBorder="1" applyAlignment="1">
      <alignment vertical="center"/>
    </xf>
    <xf numFmtId="44" fontId="9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center" vertical="top"/>
    </xf>
    <xf numFmtId="44" fontId="9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 applyProtection="1">
      <alignment vertical="center"/>
    </xf>
    <xf numFmtId="3" fontId="9" fillId="0" borderId="0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44" fontId="4" fillId="0" borderId="0" xfId="3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/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justify" vertical="top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 applyProtection="1">
      <alignment horizontal="left" vertical="top"/>
    </xf>
    <xf numFmtId="165" fontId="6" fillId="0" borderId="1" xfId="0" applyNumberFormat="1" applyFont="1" applyFill="1" applyBorder="1" applyAlignment="1" applyProtection="1">
      <alignment horizontal="left" vertical="top"/>
    </xf>
    <xf numFmtId="165" fontId="6" fillId="0" borderId="3" xfId="0" applyNumberFormat="1" applyFont="1" applyFill="1" applyBorder="1" applyAlignment="1" applyProtection="1">
      <alignment horizontal="left" vertical="top"/>
    </xf>
    <xf numFmtId="4" fontId="9" fillId="0" borderId="0" xfId="0" applyNumberFormat="1" applyFont="1" applyFill="1" applyBorder="1" applyAlignment="1">
      <alignment horizontal="center" wrapText="1"/>
    </xf>
    <xf numFmtId="44" fontId="9" fillId="0" borderId="10" xfId="3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justify" vertical="top" wrapText="1"/>
    </xf>
    <xf numFmtId="44" fontId="9" fillId="0" borderId="10" xfId="0" applyNumberFormat="1" applyFont="1" applyFill="1" applyBorder="1" applyAlignment="1">
      <alignment horizontal="center" vertical="center"/>
    </xf>
    <xf numFmtId="44" fontId="9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44" fontId="6" fillId="0" borderId="10" xfId="3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22">
    <cellStyle name="Euro" xfId="1"/>
    <cellStyle name="Euro 2" xfId="11"/>
    <cellStyle name="Millares" xfId="2" builtinId="3"/>
    <cellStyle name="Millares 2" xfId="9"/>
    <cellStyle name="Millares 2 2" xfId="13"/>
    <cellStyle name="Millares 3" xfId="6"/>
    <cellStyle name="Millares 3 2" xfId="14"/>
    <cellStyle name="Millares 4" xfId="12"/>
    <cellStyle name="Moneda" xfId="3" builtinId="4"/>
    <cellStyle name="Moneda 2" xfId="8"/>
    <cellStyle name="Moneda 2 2" xfId="16"/>
    <cellStyle name="Moneda 3" xfId="7"/>
    <cellStyle name="Moneda 3 2" xfId="17"/>
    <cellStyle name="Moneda 4" xfId="15"/>
    <cellStyle name="Normal" xfId="0" builtinId="0"/>
    <cellStyle name="Normal 2" xfId="5"/>
    <cellStyle name="Normal 2 2" xfId="21"/>
    <cellStyle name="Normal 3" xfId="18"/>
    <cellStyle name="Normal 4" xfId="10"/>
    <cellStyle name="Normal 5" xfId="19"/>
    <cellStyle name="Normal_amozoc-perote E-7" xfId="20"/>
    <cellStyle name="Normal_CUATRO" xfId="4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2076450</xdr:colOff>
      <xdr:row>135</xdr:row>
      <xdr:rowOff>0</xdr:rowOff>
    </xdr:from>
    <xdr:to>
      <xdr:col>16</xdr:col>
      <xdr:colOff>2076450</xdr:colOff>
      <xdr:row>135</xdr:row>
      <xdr:rowOff>0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8896350" y="566261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2105025</xdr:colOff>
      <xdr:row>135</xdr:row>
      <xdr:rowOff>0</xdr:rowOff>
    </xdr:from>
    <xdr:to>
      <xdr:col>16</xdr:col>
      <xdr:colOff>2105025</xdr:colOff>
      <xdr:row>135</xdr:row>
      <xdr:rowOff>0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>
          <a:off x="8896350" y="566261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2105025</xdr:colOff>
      <xdr:row>77</xdr:row>
      <xdr:rowOff>0</xdr:rowOff>
    </xdr:from>
    <xdr:to>
      <xdr:col>16</xdr:col>
      <xdr:colOff>2105025</xdr:colOff>
      <xdr:row>82</xdr:row>
      <xdr:rowOff>0</xdr:rowOff>
    </xdr:to>
    <xdr:sp macro="" textlink="">
      <xdr:nvSpPr>
        <xdr:cNvPr id="7" name="Line 18"/>
        <xdr:cNvSpPr>
          <a:spLocks noChangeShapeType="1"/>
        </xdr:cNvSpPr>
      </xdr:nvSpPr>
      <xdr:spPr bwMode="auto">
        <a:xfrm>
          <a:off x="8896350" y="34594800"/>
          <a:ext cx="0" cy="952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135</xdr:row>
      <xdr:rowOff>0</xdr:rowOff>
    </xdr:from>
    <xdr:to>
      <xdr:col>16</xdr:col>
      <xdr:colOff>2076450</xdr:colOff>
      <xdr:row>135</xdr:row>
      <xdr:rowOff>0</xdr:rowOff>
    </xdr:to>
    <xdr:sp macro="" textlink="">
      <xdr:nvSpPr>
        <xdr:cNvPr id="8" name="Line 19"/>
        <xdr:cNvSpPr>
          <a:spLocks noChangeShapeType="1"/>
        </xdr:cNvSpPr>
      </xdr:nvSpPr>
      <xdr:spPr bwMode="auto">
        <a:xfrm>
          <a:off x="8896350" y="5662612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218</xdr:row>
      <xdr:rowOff>0</xdr:rowOff>
    </xdr:from>
    <xdr:to>
      <xdr:col>16</xdr:col>
      <xdr:colOff>2076450</xdr:colOff>
      <xdr:row>227</xdr:row>
      <xdr:rowOff>0</xdr:rowOff>
    </xdr:to>
    <xdr:sp macro="" textlink="">
      <xdr:nvSpPr>
        <xdr:cNvPr id="11" name="Line 23"/>
        <xdr:cNvSpPr>
          <a:spLocks noChangeShapeType="1"/>
        </xdr:cNvSpPr>
      </xdr:nvSpPr>
      <xdr:spPr bwMode="auto">
        <a:xfrm>
          <a:off x="8896350" y="78076425"/>
          <a:ext cx="0" cy="952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119</xdr:row>
      <xdr:rowOff>0</xdr:rowOff>
    </xdr:from>
    <xdr:to>
      <xdr:col>16</xdr:col>
      <xdr:colOff>2076450</xdr:colOff>
      <xdr:row>123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8896350" y="51111150"/>
          <a:ext cx="0" cy="9525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172</xdr:row>
      <xdr:rowOff>0</xdr:rowOff>
    </xdr:from>
    <xdr:to>
      <xdr:col>16</xdr:col>
      <xdr:colOff>2076450</xdr:colOff>
      <xdr:row>176</xdr:row>
      <xdr:rowOff>0</xdr:rowOff>
    </xdr:to>
    <xdr:sp macro="" textlink="">
      <xdr:nvSpPr>
        <xdr:cNvPr id="13" name="Line 22"/>
        <xdr:cNvSpPr>
          <a:spLocks noChangeShapeType="1"/>
        </xdr:cNvSpPr>
      </xdr:nvSpPr>
      <xdr:spPr bwMode="auto">
        <a:xfrm>
          <a:off x="9277350" y="54187725"/>
          <a:ext cx="0" cy="8477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2105025</xdr:colOff>
      <xdr:row>119</xdr:row>
      <xdr:rowOff>0</xdr:rowOff>
    </xdr:from>
    <xdr:to>
      <xdr:col>16</xdr:col>
      <xdr:colOff>2105025</xdr:colOff>
      <xdr:row>123</xdr:row>
      <xdr:rowOff>0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>
          <a:off x="10484827" y="15452481"/>
          <a:ext cx="0" cy="1084384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172</xdr:row>
      <xdr:rowOff>0</xdr:rowOff>
    </xdr:from>
    <xdr:to>
      <xdr:col>16</xdr:col>
      <xdr:colOff>2076450</xdr:colOff>
      <xdr:row>176</xdr:row>
      <xdr:rowOff>0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>
          <a:off x="10484827" y="29461558"/>
          <a:ext cx="0" cy="967154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2105025</xdr:colOff>
      <xdr:row>172</xdr:row>
      <xdr:rowOff>0</xdr:rowOff>
    </xdr:from>
    <xdr:to>
      <xdr:col>16</xdr:col>
      <xdr:colOff>2105025</xdr:colOff>
      <xdr:row>176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>
          <a:off x="10484827" y="29461558"/>
          <a:ext cx="0" cy="967154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218</xdr:row>
      <xdr:rowOff>0</xdr:rowOff>
    </xdr:from>
    <xdr:to>
      <xdr:col>16</xdr:col>
      <xdr:colOff>2076450</xdr:colOff>
      <xdr:row>227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>
          <a:off x="10484827" y="55516096"/>
          <a:ext cx="0" cy="930519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218</xdr:row>
      <xdr:rowOff>0</xdr:rowOff>
    </xdr:from>
    <xdr:to>
      <xdr:col>16</xdr:col>
      <xdr:colOff>2076450</xdr:colOff>
      <xdr:row>227</xdr:row>
      <xdr:rowOff>0</xdr:rowOff>
    </xdr:to>
    <xdr:sp macro="" textlink="">
      <xdr:nvSpPr>
        <xdr:cNvPr id="21" name="Line 22"/>
        <xdr:cNvSpPr>
          <a:spLocks noChangeShapeType="1"/>
        </xdr:cNvSpPr>
      </xdr:nvSpPr>
      <xdr:spPr bwMode="auto">
        <a:xfrm>
          <a:off x="10484827" y="55516096"/>
          <a:ext cx="0" cy="930519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2076450</xdr:colOff>
      <xdr:row>218</xdr:row>
      <xdr:rowOff>0</xdr:rowOff>
    </xdr:from>
    <xdr:to>
      <xdr:col>16</xdr:col>
      <xdr:colOff>2076450</xdr:colOff>
      <xdr:row>227</xdr:row>
      <xdr:rowOff>0</xdr:rowOff>
    </xdr:to>
    <xdr:sp macro="" textlink="">
      <xdr:nvSpPr>
        <xdr:cNvPr id="22" name="Line 19"/>
        <xdr:cNvSpPr>
          <a:spLocks noChangeShapeType="1"/>
        </xdr:cNvSpPr>
      </xdr:nvSpPr>
      <xdr:spPr bwMode="auto">
        <a:xfrm>
          <a:off x="10484827" y="55516096"/>
          <a:ext cx="0" cy="930519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2105025</xdr:colOff>
      <xdr:row>218</xdr:row>
      <xdr:rowOff>0</xdr:rowOff>
    </xdr:from>
    <xdr:to>
      <xdr:col>16</xdr:col>
      <xdr:colOff>2105025</xdr:colOff>
      <xdr:row>227</xdr:row>
      <xdr:rowOff>0</xdr:rowOff>
    </xdr:to>
    <xdr:sp macro="" textlink="">
      <xdr:nvSpPr>
        <xdr:cNvPr id="23" name="Line 18"/>
        <xdr:cNvSpPr>
          <a:spLocks noChangeShapeType="1"/>
        </xdr:cNvSpPr>
      </xdr:nvSpPr>
      <xdr:spPr bwMode="auto">
        <a:xfrm>
          <a:off x="10484827" y="55516096"/>
          <a:ext cx="0" cy="930519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121228</xdr:colOff>
      <xdr:row>0</xdr:row>
      <xdr:rowOff>207819</xdr:rowOff>
    </xdr:from>
    <xdr:to>
      <xdr:col>1</xdr:col>
      <xdr:colOff>1619886</xdr:colOff>
      <xdr:row>3</xdr:row>
      <xdr:rowOff>220577</xdr:rowOff>
    </xdr:to>
    <xdr:pic>
      <xdr:nvPicPr>
        <xdr:cNvPr id="24" name="Picture 2" descr="H:\0001 Comunicación 2013\02. Imagen Banobras\Logo\Logos Efrén\Logos intranet\Logo Banobras con Razón Social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80" t="29781" r="10915" b="31655"/>
        <a:stretch/>
      </xdr:blipFill>
      <xdr:spPr bwMode="auto">
        <a:xfrm>
          <a:off x="121228" y="207819"/>
          <a:ext cx="1879658" cy="740122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3"/>
  <sheetViews>
    <sheetView showZeros="0" tabSelected="1" view="pageBreakPreview" zoomScale="55" zoomScaleNormal="55" zoomScaleSheetLayoutView="55" workbookViewId="0">
      <selection activeCell="W11" sqref="W11"/>
    </sheetView>
  </sheetViews>
  <sheetFormatPr baseColWidth="10" defaultColWidth="11.42578125" defaultRowHeight="18.75" customHeight="1"/>
  <cols>
    <col min="1" max="1" width="5.7109375" style="11" customWidth="1"/>
    <col min="2" max="2" width="24.42578125" style="11" customWidth="1"/>
    <col min="3" max="3" width="107.7109375" style="12" customWidth="1"/>
    <col min="4" max="12" width="13.5703125" style="12" hidden="1" customWidth="1"/>
    <col min="13" max="13" width="22.28515625" style="12" customWidth="1"/>
    <col min="14" max="14" width="18.28515625" style="13" customWidth="1"/>
    <col min="15" max="15" width="9.7109375" style="12" customWidth="1"/>
    <col min="16" max="16" width="14.7109375" style="12" hidden="1" customWidth="1"/>
    <col min="17" max="17" width="36.85546875" style="12" hidden="1" customWidth="1"/>
    <col min="18" max="18" width="19.28515625" style="12" bestFit="1" customWidth="1"/>
    <col min="19" max="19" width="19.5703125" style="12" customWidth="1"/>
    <col min="20" max="20" width="12.28515625" style="12" bestFit="1" customWidth="1"/>
    <col min="21" max="21" width="11.42578125" style="14"/>
    <col min="22" max="23" width="11.42578125" style="12"/>
    <col min="24" max="24" width="12.28515625" style="12" bestFit="1" customWidth="1"/>
    <col min="25" max="16384" width="11.42578125" style="12"/>
  </cols>
  <sheetData>
    <row r="1" spans="1:24" s="20" customFormat="1" ht="18.75" customHeight="1">
      <c r="A1" s="15"/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69" t="s">
        <v>60</v>
      </c>
      <c r="O1" s="270"/>
      <c r="P1" s="18"/>
      <c r="Q1" s="17"/>
      <c r="R1" s="17"/>
      <c r="S1" s="19" t="s">
        <v>173</v>
      </c>
      <c r="U1" s="21"/>
    </row>
    <row r="2" spans="1:24" s="20" customFormat="1" ht="18.75" customHeight="1">
      <c r="A2" s="22"/>
      <c r="B2" s="23"/>
      <c r="C2" s="245" t="s">
        <v>172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6"/>
      <c r="O2" s="247"/>
      <c r="P2" s="25" t="s">
        <v>32</v>
      </c>
      <c r="Q2" s="273"/>
      <c r="R2" s="273"/>
      <c r="S2" s="247"/>
      <c r="U2" s="26"/>
    </row>
    <row r="3" spans="1:24" s="20" customFormat="1" ht="18.75" customHeight="1">
      <c r="A3" s="22"/>
      <c r="B3" s="23"/>
      <c r="C3" s="245"/>
      <c r="D3" s="24"/>
      <c r="E3" s="24"/>
      <c r="F3" s="24"/>
      <c r="G3" s="24"/>
      <c r="H3" s="24"/>
      <c r="I3" s="24"/>
      <c r="J3" s="24"/>
      <c r="K3" s="24"/>
      <c r="L3" s="24"/>
      <c r="M3" s="24"/>
      <c r="N3" s="246"/>
      <c r="O3" s="247"/>
      <c r="P3" s="27" t="s">
        <v>1</v>
      </c>
      <c r="Q3" s="273"/>
      <c r="R3" s="273"/>
      <c r="S3" s="247"/>
      <c r="U3" s="26"/>
    </row>
    <row r="4" spans="1:24" s="20" customFormat="1" ht="18.75" customHeight="1">
      <c r="A4" s="22"/>
      <c r="B4" s="23"/>
      <c r="C4" s="245"/>
      <c r="D4" s="28"/>
      <c r="E4" s="28"/>
      <c r="F4" s="28"/>
      <c r="G4" s="28"/>
      <c r="H4" s="28"/>
      <c r="I4" s="28"/>
      <c r="J4" s="28"/>
      <c r="K4" s="28"/>
      <c r="L4" s="28"/>
      <c r="M4" s="28"/>
      <c r="N4" s="246"/>
      <c r="O4" s="247"/>
      <c r="P4" s="27" t="s">
        <v>2</v>
      </c>
      <c r="Q4" s="273"/>
      <c r="R4" s="273"/>
      <c r="S4" s="247"/>
      <c r="U4" s="26"/>
    </row>
    <row r="5" spans="1:24" s="20" customFormat="1" ht="46.5" customHeight="1">
      <c r="A5" s="244"/>
      <c r="B5" s="242"/>
      <c r="C5" s="245"/>
      <c r="D5" s="242"/>
      <c r="E5" s="242"/>
      <c r="F5" s="242"/>
      <c r="G5" s="242"/>
      <c r="H5" s="242"/>
      <c r="I5" s="242"/>
      <c r="J5" s="242"/>
      <c r="K5" s="242"/>
      <c r="L5" s="242"/>
      <c r="M5" s="243"/>
      <c r="N5" s="246"/>
      <c r="O5" s="247"/>
      <c r="P5" s="27" t="s">
        <v>3</v>
      </c>
      <c r="Q5" s="273"/>
      <c r="R5" s="273"/>
      <c r="S5" s="247"/>
      <c r="U5" s="26"/>
    </row>
    <row r="6" spans="1:24" ht="18.75" customHeight="1" thickBot="1">
      <c r="A6" s="29"/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271"/>
      <c r="O6" s="272"/>
      <c r="P6" s="32"/>
      <c r="Q6" s="31"/>
      <c r="R6" s="31"/>
      <c r="S6" s="33"/>
      <c r="U6" s="26"/>
    </row>
    <row r="7" spans="1:24" ht="18.75" customHeight="1" thickBot="1">
      <c r="A7" s="274" t="s">
        <v>18</v>
      </c>
      <c r="B7" s="274"/>
      <c r="C7" s="274"/>
      <c r="D7" s="266" t="s">
        <v>79</v>
      </c>
      <c r="E7" s="267"/>
      <c r="F7" s="267"/>
      <c r="G7" s="267"/>
      <c r="H7" s="267"/>
      <c r="I7" s="267"/>
      <c r="J7" s="267"/>
      <c r="K7" s="267"/>
      <c r="L7" s="267"/>
      <c r="M7" s="268"/>
      <c r="N7" s="34"/>
      <c r="O7" s="35"/>
      <c r="P7" s="275" t="s">
        <v>59</v>
      </c>
      <c r="Q7" s="276"/>
      <c r="R7" s="277"/>
      <c r="S7" s="36"/>
      <c r="U7" s="26"/>
    </row>
    <row r="8" spans="1:24" ht="18.75" customHeight="1">
      <c r="A8" s="284" t="s">
        <v>17</v>
      </c>
      <c r="B8" s="284"/>
      <c r="C8" s="284"/>
      <c r="D8" s="37" t="s">
        <v>78</v>
      </c>
      <c r="E8" s="37" t="s">
        <v>78</v>
      </c>
      <c r="F8" s="37" t="s">
        <v>78</v>
      </c>
      <c r="G8" s="37" t="s">
        <v>78</v>
      </c>
      <c r="H8" s="37" t="s">
        <v>78</v>
      </c>
      <c r="I8" s="37" t="s">
        <v>78</v>
      </c>
      <c r="J8" s="37" t="s">
        <v>78</v>
      </c>
      <c r="K8" s="37" t="s">
        <v>78</v>
      </c>
      <c r="L8" s="37" t="s">
        <v>78</v>
      </c>
      <c r="M8" s="37" t="s">
        <v>78</v>
      </c>
      <c r="N8" s="38"/>
      <c r="O8" s="39"/>
      <c r="P8" s="278"/>
      <c r="Q8" s="279"/>
      <c r="R8" s="280"/>
      <c r="S8" s="40"/>
      <c r="U8" s="41"/>
    </row>
    <row r="9" spans="1:24" ht="18.75" customHeight="1" thickBot="1">
      <c r="A9" s="285"/>
      <c r="B9" s="285"/>
      <c r="C9" s="285"/>
      <c r="D9" s="42">
        <v>42000</v>
      </c>
      <c r="E9" s="43">
        <f>+D9+1000</f>
        <v>43000</v>
      </c>
      <c r="F9" s="43">
        <f t="shared" ref="F9:M9" si="0">+E9+1000</f>
        <v>44000</v>
      </c>
      <c r="G9" s="43">
        <f t="shared" si="0"/>
        <v>45000</v>
      </c>
      <c r="H9" s="43">
        <f t="shared" si="0"/>
        <v>46000</v>
      </c>
      <c r="I9" s="43">
        <f t="shared" si="0"/>
        <v>47000</v>
      </c>
      <c r="J9" s="43">
        <f t="shared" si="0"/>
        <v>48000</v>
      </c>
      <c r="K9" s="43">
        <f t="shared" si="0"/>
        <v>49000</v>
      </c>
      <c r="L9" s="43">
        <f t="shared" si="0"/>
        <v>50000</v>
      </c>
      <c r="M9" s="43">
        <f t="shared" si="0"/>
        <v>51000</v>
      </c>
      <c r="N9" s="44" t="s">
        <v>4</v>
      </c>
      <c r="O9" s="39"/>
      <c r="P9" s="281"/>
      <c r="Q9" s="282"/>
      <c r="R9" s="283"/>
      <c r="S9" s="39" t="s">
        <v>5</v>
      </c>
      <c r="U9" s="41"/>
    </row>
    <row r="10" spans="1:24" ht="18.75" customHeight="1">
      <c r="A10" s="45"/>
      <c r="B10" s="45" t="s">
        <v>6</v>
      </c>
      <c r="C10" s="284" t="s">
        <v>20</v>
      </c>
      <c r="D10" s="43" t="s">
        <v>78</v>
      </c>
      <c r="E10" s="43" t="s">
        <v>78</v>
      </c>
      <c r="F10" s="43" t="s">
        <v>78</v>
      </c>
      <c r="G10" s="43" t="s">
        <v>78</v>
      </c>
      <c r="H10" s="43" t="s">
        <v>78</v>
      </c>
      <c r="I10" s="43" t="s">
        <v>78</v>
      </c>
      <c r="J10" s="43" t="s">
        <v>78</v>
      </c>
      <c r="K10" s="43" t="s">
        <v>78</v>
      </c>
      <c r="L10" s="43" t="s">
        <v>78</v>
      </c>
      <c r="M10" s="43" t="s">
        <v>78</v>
      </c>
      <c r="N10" s="44" t="s">
        <v>0</v>
      </c>
      <c r="O10" s="39" t="s">
        <v>7</v>
      </c>
      <c r="P10" s="275" t="s">
        <v>8</v>
      </c>
      <c r="Q10" s="277"/>
      <c r="R10" s="284" t="s">
        <v>9</v>
      </c>
      <c r="S10" s="39" t="s">
        <v>10</v>
      </c>
    </row>
    <row r="11" spans="1:24" ht="18.75" customHeight="1">
      <c r="A11" s="46" t="s">
        <v>63</v>
      </c>
      <c r="B11" s="46" t="s">
        <v>11</v>
      </c>
      <c r="C11" s="286"/>
      <c r="D11" s="43">
        <v>43000</v>
      </c>
      <c r="E11" s="43">
        <f>+D11+1000</f>
        <v>44000</v>
      </c>
      <c r="F11" s="43">
        <f t="shared" ref="F11:M11" si="1">+E11+1000</f>
        <v>45000</v>
      </c>
      <c r="G11" s="43">
        <f t="shared" si="1"/>
        <v>46000</v>
      </c>
      <c r="H11" s="43">
        <f t="shared" si="1"/>
        <v>47000</v>
      </c>
      <c r="I11" s="43">
        <f t="shared" si="1"/>
        <v>48000</v>
      </c>
      <c r="J11" s="43">
        <f t="shared" si="1"/>
        <v>49000</v>
      </c>
      <c r="K11" s="43">
        <f t="shared" si="1"/>
        <v>50000</v>
      </c>
      <c r="L11" s="43">
        <f t="shared" si="1"/>
        <v>51000</v>
      </c>
      <c r="M11" s="43">
        <f t="shared" si="1"/>
        <v>52000</v>
      </c>
      <c r="N11" s="44" t="s">
        <v>12</v>
      </c>
      <c r="O11" s="39"/>
      <c r="P11" s="278"/>
      <c r="Q11" s="280"/>
      <c r="R11" s="286"/>
      <c r="S11" s="39" t="s">
        <v>13</v>
      </c>
    </row>
    <row r="12" spans="1:24" ht="18.75" customHeight="1" thickBot="1">
      <c r="A12" s="47"/>
      <c r="B12" s="47" t="s">
        <v>14</v>
      </c>
      <c r="C12" s="285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50"/>
      <c r="P12" s="281"/>
      <c r="Q12" s="283"/>
      <c r="R12" s="285"/>
      <c r="S12" s="50"/>
    </row>
    <row r="13" spans="1:24" s="60" customFormat="1" ht="15">
      <c r="A13" s="51"/>
      <c r="B13" s="51"/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4"/>
      <c r="O13" s="55"/>
      <c r="P13" s="56"/>
      <c r="Q13" s="57"/>
      <c r="R13" s="58"/>
      <c r="S13" s="59"/>
      <c r="U13" s="61"/>
    </row>
    <row r="14" spans="1:24" ht="31.5">
      <c r="A14" s="62"/>
      <c r="B14" s="6" t="s">
        <v>37</v>
      </c>
      <c r="C14" s="8" t="s">
        <v>77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63"/>
      <c r="O14" s="64"/>
      <c r="P14" s="65"/>
      <c r="Q14" s="63"/>
      <c r="R14" s="66"/>
      <c r="S14" s="67"/>
      <c r="T14" s="68"/>
    </row>
    <row r="15" spans="1:24" ht="15.75">
      <c r="A15" s="62"/>
      <c r="B15" s="2"/>
      <c r="C15" s="1" t="s">
        <v>136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63"/>
      <c r="O15" s="64"/>
      <c r="P15" s="65"/>
      <c r="Q15" s="63"/>
      <c r="R15" s="66"/>
      <c r="S15" s="67"/>
    </row>
    <row r="16" spans="1:24" ht="15.75">
      <c r="A16" s="62">
        <f>A14+1</f>
        <v>1</v>
      </c>
      <c r="B16" s="62" t="s">
        <v>137</v>
      </c>
      <c r="C16" s="5" t="s">
        <v>138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63">
        <v>0.3</v>
      </c>
      <c r="O16" s="64" t="s">
        <v>142</v>
      </c>
      <c r="P16" s="69"/>
      <c r="Q16" s="70"/>
      <c r="R16" s="71"/>
      <c r="S16" s="72"/>
      <c r="T16" s="73"/>
      <c r="X16" s="73"/>
    </row>
    <row r="17" spans="1:24" ht="15.75">
      <c r="A17" s="62"/>
      <c r="B17" s="62"/>
      <c r="C17" s="5"/>
      <c r="D17" s="9"/>
      <c r="E17" s="9"/>
      <c r="F17" s="9"/>
      <c r="G17" s="9"/>
      <c r="H17" s="9"/>
      <c r="I17" s="9"/>
      <c r="J17" s="9"/>
      <c r="K17" s="9"/>
      <c r="L17" s="9"/>
      <c r="M17" s="9"/>
      <c r="N17" s="63"/>
      <c r="O17" s="64"/>
      <c r="P17" s="69"/>
      <c r="Q17" s="70"/>
      <c r="R17" s="71"/>
      <c r="S17" s="67"/>
      <c r="T17" s="73"/>
      <c r="X17" s="73"/>
    </row>
    <row r="18" spans="1:24" ht="15.75">
      <c r="A18" s="62"/>
      <c r="B18" s="2"/>
      <c r="C18" s="1" t="s">
        <v>139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63"/>
      <c r="O18" s="64"/>
      <c r="P18" s="69"/>
      <c r="Q18" s="70"/>
      <c r="R18" s="71"/>
      <c r="S18" s="67"/>
      <c r="T18" s="73"/>
      <c r="X18" s="73"/>
    </row>
    <row r="19" spans="1:24" ht="15.75">
      <c r="A19" s="62">
        <f>A16+1</f>
        <v>2</v>
      </c>
      <c r="B19" s="62" t="s">
        <v>140</v>
      </c>
      <c r="C19" s="5" t="s">
        <v>141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74">
        <v>2656.78</v>
      </c>
      <c r="O19" s="75" t="s">
        <v>54</v>
      </c>
      <c r="P19" s="69"/>
      <c r="Q19" s="70"/>
      <c r="R19" s="71"/>
      <c r="S19" s="72"/>
      <c r="T19" s="73"/>
      <c r="X19" s="73"/>
    </row>
    <row r="20" spans="1:24" ht="15.75">
      <c r="A20" s="62"/>
      <c r="B20" s="6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63"/>
      <c r="O20" s="64"/>
      <c r="P20" s="69"/>
      <c r="Q20" s="70"/>
      <c r="R20" s="71"/>
      <c r="S20" s="67"/>
      <c r="T20" s="73"/>
      <c r="X20" s="73"/>
    </row>
    <row r="21" spans="1:24" ht="15.75">
      <c r="A21" s="62"/>
      <c r="B21" s="6"/>
      <c r="C21" s="76" t="s">
        <v>155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63"/>
      <c r="O21" s="64"/>
      <c r="P21" s="69"/>
      <c r="Q21" s="70"/>
      <c r="R21" s="71"/>
      <c r="S21" s="67"/>
      <c r="T21" s="73"/>
      <c r="X21" s="73"/>
    </row>
    <row r="22" spans="1:24" ht="15.75">
      <c r="A22" s="62"/>
      <c r="B22" s="6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63"/>
      <c r="O22" s="64"/>
      <c r="P22" s="69"/>
      <c r="Q22" s="70"/>
      <c r="R22" s="71"/>
      <c r="S22" s="67"/>
      <c r="T22" s="73"/>
      <c r="X22" s="73"/>
    </row>
    <row r="23" spans="1:24" ht="45">
      <c r="A23" s="62">
        <f>A19+1</f>
        <v>3</v>
      </c>
      <c r="B23" s="77" t="s">
        <v>120</v>
      </c>
      <c r="C23" s="78" t="s">
        <v>46</v>
      </c>
      <c r="D23" s="74">
        <v>20</v>
      </c>
      <c r="E23" s="74">
        <v>3218</v>
      </c>
      <c r="F23" s="74">
        <v>1420</v>
      </c>
      <c r="G23" s="74">
        <v>520</v>
      </c>
      <c r="H23" s="74">
        <v>0</v>
      </c>
      <c r="I23" s="74">
        <v>1930</v>
      </c>
      <c r="J23" s="74">
        <v>3309</v>
      </c>
      <c r="K23" s="74">
        <v>3203</v>
      </c>
      <c r="L23" s="74">
        <v>2000</v>
      </c>
      <c r="M23" s="74">
        <v>1480</v>
      </c>
      <c r="N23" s="74">
        <v>8915</v>
      </c>
      <c r="O23" s="75" t="s">
        <v>54</v>
      </c>
      <c r="P23" s="69"/>
      <c r="Q23" s="70"/>
      <c r="R23" s="71"/>
      <c r="S23" s="72"/>
      <c r="T23" s="73"/>
      <c r="X23" s="73"/>
    </row>
    <row r="24" spans="1:24" ht="15.75">
      <c r="A24" s="62"/>
      <c r="B24" s="6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63"/>
      <c r="O24" s="64"/>
      <c r="P24" s="69"/>
      <c r="Q24" s="70"/>
      <c r="R24" s="71"/>
      <c r="S24" s="67"/>
      <c r="T24" s="73"/>
      <c r="X24" s="73"/>
    </row>
    <row r="25" spans="1:24" ht="30">
      <c r="A25" s="62">
        <f>A23+1</f>
        <v>4</v>
      </c>
      <c r="B25" s="62" t="s">
        <v>113</v>
      </c>
      <c r="C25" s="78" t="s">
        <v>83</v>
      </c>
      <c r="D25" s="74">
        <v>0</v>
      </c>
      <c r="E25" s="74">
        <v>0</v>
      </c>
      <c r="F25" s="74">
        <v>0</v>
      </c>
      <c r="G25" s="74">
        <v>8</v>
      </c>
      <c r="H25" s="74">
        <v>0</v>
      </c>
      <c r="I25" s="74">
        <v>308</v>
      </c>
      <c r="J25" s="74">
        <v>364</v>
      </c>
      <c r="K25" s="74">
        <v>524</v>
      </c>
      <c r="L25" s="74">
        <v>408</v>
      </c>
      <c r="M25" s="74">
        <v>184</v>
      </c>
      <c r="N25" s="74">
        <v>871</v>
      </c>
      <c r="O25" s="75" t="s">
        <v>54</v>
      </c>
      <c r="P25" s="246"/>
      <c r="Q25" s="247"/>
      <c r="R25" s="79"/>
      <c r="S25" s="72"/>
      <c r="T25" s="73"/>
      <c r="X25" s="73"/>
    </row>
    <row r="26" spans="1:24" s="60" customFormat="1" ht="15.75">
      <c r="A26" s="62"/>
      <c r="B26" s="80"/>
      <c r="C26" s="76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63"/>
      <c r="O26" s="64"/>
      <c r="P26" s="69"/>
      <c r="Q26" s="70"/>
      <c r="R26" s="71"/>
      <c r="S26" s="67"/>
      <c r="T26" s="81"/>
      <c r="U26" s="61"/>
      <c r="X26" s="81"/>
    </row>
    <row r="27" spans="1:24" s="60" customFormat="1" ht="15.75">
      <c r="A27" s="62"/>
      <c r="B27" s="80"/>
      <c r="C27" s="76" t="s">
        <v>85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63"/>
      <c r="O27" s="64"/>
      <c r="P27" s="69"/>
      <c r="Q27" s="70"/>
      <c r="R27" s="71"/>
      <c r="S27" s="67"/>
      <c r="T27" s="81"/>
      <c r="U27" s="61"/>
      <c r="X27" s="81"/>
    </row>
    <row r="28" spans="1:24" s="60" customFormat="1" ht="15">
      <c r="A28" s="62"/>
      <c r="B28" s="80"/>
      <c r="C28" s="82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63"/>
      <c r="O28" s="64"/>
      <c r="P28" s="69"/>
      <c r="Q28" s="70"/>
      <c r="R28" s="71"/>
      <c r="S28" s="67"/>
      <c r="T28" s="81"/>
      <c r="U28" s="61"/>
      <c r="X28" s="81"/>
    </row>
    <row r="29" spans="1:24" s="60" customFormat="1" ht="30">
      <c r="A29" s="62"/>
      <c r="B29" s="83" t="s">
        <v>114</v>
      </c>
      <c r="C29" s="84" t="s">
        <v>84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63"/>
      <c r="O29" s="64"/>
      <c r="P29" s="69"/>
      <c r="Q29" s="70"/>
      <c r="R29" s="71"/>
      <c r="S29" s="67"/>
      <c r="T29" s="81"/>
      <c r="U29" s="61"/>
      <c r="X29" s="81"/>
    </row>
    <row r="30" spans="1:24" s="60" customFormat="1" ht="15">
      <c r="A30" s="62">
        <f>1+A25</f>
        <v>5</v>
      </c>
      <c r="B30" s="83"/>
      <c r="C30" s="40" t="s">
        <v>90</v>
      </c>
      <c r="D30" s="74"/>
      <c r="E30" s="74">
        <v>84</v>
      </c>
      <c r="F30" s="74">
        <v>168</v>
      </c>
      <c r="G30" s="74">
        <v>209</v>
      </c>
      <c r="H30" s="74">
        <v>64</v>
      </c>
      <c r="I30" s="74">
        <v>165</v>
      </c>
      <c r="J30" s="74">
        <v>83</v>
      </c>
      <c r="K30" s="74">
        <v>93</v>
      </c>
      <c r="L30" s="74">
        <v>337</v>
      </c>
      <c r="M30" s="74">
        <v>298</v>
      </c>
      <c r="N30" s="74">
        <v>417</v>
      </c>
      <c r="O30" s="75" t="s">
        <v>54</v>
      </c>
      <c r="P30" s="69"/>
      <c r="Q30" s="70"/>
      <c r="R30" s="71"/>
      <c r="S30" s="72"/>
      <c r="T30" s="73"/>
      <c r="U30" s="61"/>
      <c r="X30" s="81"/>
    </row>
    <row r="31" spans="1:24" s="60" customFormat="1" ht="15">
      <c r="A31" s="62"/>
      <c r="B31" s="80"/>
      <c r="C31" s="8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63"/>
      <c r="O31" s="64"/>
      <c r="P31" s="69"/>
      <c r="Q31" s="70"/>
      <c r="R31" s="71"/>
      <c r="S31" s="67"/>
      <c r="T31" s="81"/>
      <c r="U31" s="61"/>
      <c r="X31" s="81"/>
    </row>
    <row r="32" spans="1:24" s="60" customFormat="1" ht="45">
      <c r="A32" s="62">
        <f>1+A30</f>
        <v>6</v>
      </c>
      <c r="B32" s="83" t="s">
        <v>35</v>
      </c>
      <c r="C32" s="85" t="s">
        <v>115</v>
      </c>
      <c r="D32" s="74">
        <v>10</v>
      </c>
      <c r="E32" s="74">
        <v>1576</v>
      </c>
      <c r="F32" s="74">
        <v>710</v>
      </c>
      <c r="G32" s="74">
        <v>260</v>
      </c>
      <c r="H32" s="74">
        <v>0</v>
      </c>
      <c r="I32" s="74">
        <v>812</v>
      </c>
      <c r="J32" s="74">
        <v>1245</v>
      </c>
      <c r="K32" s="74">
        <v>1556</v>
      </c>
      <c r="L32" s="74">
        <v>1000</v>
      </c>
      <c r="M32" s="74">
        <v>740</v>
      </c>
      <c r="N32" s="74">
        <v>4648</v>
      </c>
      <c r="O32" s="75" t="s">
        <v>54</v>
      </c>
      <c r="P32" s="69"/>
      <c r="Q32" s="70"/>
      <c r="R32" s="71"/>
      <c r="S32" s="72"/>
      <c r="T32" s="73"/>
      <c r="U32" s="61"/>
      <c r="X32" s="81"/>
    </row>
    <row r="33" spans="1:24" s="60" customFormat="1" ht="15">
      <c r="A33" s="80"/>
      <c r="B33" s="80"/>
      <c r="C33" s="8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63"/>
      <c r="O33" s="64"/>
      <c r="P33" s="69"/>
      <c r="Q33" s="70"/>
      <c r="R33" s="71"/>
      <c r="S33" s="67"/>
      <c r="T33" s="81"/>
      <c r="U33" s="61"/>
      <c r="X33" s="81"/>
    </row>
    <row r="34" spans="1:24" s="60" customFormat="1" ht="30">
      <c r="A34" s="62"/>
      <c r="B34" s="83" t="s">
        <v>35</v>
      </c>
      <c r="C34" s="40" t="s">
        <v>94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69"/>
      <c r="Q34" s="70"/>
      <c r="R34" s="71"/>
      <c r="S34" s="67"/>
      <c r="T34" s="81"/>
      <c r="U34" s="61"/>
      <c r="X34" s="81"/>
    </row>
    <row r="35" spans="1:24" s="60" customFormat="1" ht="15">
      <c r="A35" s="80"/>
      <c r="B35" s="80"/>
      <c r="C35" s="78" t="s">
        <v>95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69"/>
      <c r="Q35" s="70"/>
      <c r="R35" s="71"/>
      <c r="S35" s="67"/>
      <c r="T35" s="81"/>
      <c r="U35" s="61"/>
      <c r="X35" s="81"/>
    </row>
    <row r="36" spans="1:24" s="60" customFormat="1" ht="15">
      <c r="A36" s="86"/>
      <c r="B36" s="80"/>
      <c r="C36" s="82" t="s">
        <v>96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87">
        <v>1012.11</v>
      </c>
      <c r="O36" s="75" t="s">
        <v>54</v>
      </c>
      <c r="P36" s="69"/>
      <c r="Q36" s="70"/>
      <c r="R36" s="71"/>
      <c r="S36" s="72"/>
      <c r="T36" s="73"/>
      <c r="U36" s="61"/>
      <c r="X36" s="81"/>
    </row>
    <row r="37" spans="1:24" s="60" customFormat="1" ht="15.75">
      <c r="A37" s="62"/>
      <c r="B37" s="83"/>
      <c r="C37" s="76" t="s">
        <v>143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87"/>
      <c r="O37" s="75"/>
      <c r="P37" s="69"/>
      <c r="Q37" s="70"/>
      <c r="R37" s="71"/>
      <c r="S37" s="67"/>
      <c r="T37" s="81"/>
      <c r="U37" s="61"/>
      <c r="X37" s="81"/>
    </row>
    <row r="38" spans="1:24" s="60" customFormat="1" ht="15">
      <c r="A38" s="62">
        <f>+A32+1</f>
        <v>7</v>
      </c>
      <c r="B38" s="62" t="s">
        <v>144</v>
      </c>
      <c r="C38" s="88" t="s">
        <v>145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87">
        <v>307</v>
      </c>
      <c r="O38" s="80" t="s">
        <v>54</v>
      </c>
      <c r="P38" s="69"/>
      <c r="Q38" s="70"/>
      <c r="R38" s="71"/>
      <c r="S38" s="72"/>
      <c r="T38" s="73"/>
      <c r="U38" s="61"/>
      <c r="X38" s="81"/>
    </row>
    <row r="39" spans="1:24" s="60" customFormat="1" ht="15.75">
      <c r="A39" s="62"/>
      <c r="B39" s="62"/>
      <c r="C39" s="76" t="s">
        <v>146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87"/>
      <c r="O39" s="89"/>
      <c r="P39" s="69"/>
      <c r="Q39" s="70"/>
      <c r="R39" s="71"/>
      <c r="S39" s="67"/>
      <c r="T39" s="81"/>
      <c r="U39" s="61"/>
      <c r="X39" s="81"/>
    </row>
    <row r="40" spans="1:24" s="60" customFormat="1" ht="30">
      <c r="A40" s="62">
        <f>+A38+1</f>
        <v>8</v>
      </c>
      <c r="B40" s="80" t="s">
        <v>147</v>
      </c>
      <c r="C40" s="90" t="s">
        <v>148</v>
      </c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87">
        <v>3817</v>
      </c>
      <c r="O40" s="67" t="s">
        <v>54</v>
      </c>
      <c r="P40" s="69"/>
      <c r="Q40" s="70"/>
      <c r="R40" s="71"/>
      <c r="S40" s="72"/>
      <c r="T40" s="73"/>
      <c r="U40" s="61"/>
      <c r="X40" s="81"/>
    </row>
    <row r="41" spans="1:24" s="60" customFormat="1" ht="15.75">
      <c r="A41" s="62"/>
      <c r="B41" s="91"/>
      <c r="C41" s="76" t="s">
        <v>149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87"/>
      <c r="O41" s="67"/>
      <c r="P41" s="69"/>
      <c r="Q41" s="70"/>
      <c r="R41" s="71"/>
      <c r="S41" s="67"/>
      <c r="T41" s="81"/>
      <c r="U41" s="61"/>
      <c r="X41" s="81"/>
    </row>
    <row r="42" spans="1:24" s="60" customFormat="1" ht="15">
      <c r="A42" s="62">
        <f>+A40+1</f>
        <v>9</v>
      </c>
      <c r="B42" s="80" t="s">
        <v>150</v>
      </c>
      <c r="C42" s="92" t="s">
        <v>151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87">
        <v>3867</v>
      </c>
      <c r="O42" s="67" t="s">
        <v>54</v>
      </c>
      <c r="P42" s="69"/>
      <c r="Q42" s="70"/>
      <c r="R42" s="71"/>
      <c r="S42" s="72"/>
      <c r="T42" s="73"/>
      <c r="U42" s="61"/>
      <c r="X42" s="81"/>
    </row>
    <row r="43" spans="1:24" s="60" customFormat="1" ht="15">
      <c r="A43" s="62"/>
      <c r="B43" s="80"/>
      <c r="C43" s="82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87"/>
      <c r="O43" s="75"/>
      <c r="P43" s="69"/>
      <c r="Q43" s="70"/>
      <c r="R43" s="71"/>
      <c r="S43" s="67"/>
      <c r="T43" s="93"/>
      <c r="U43" s="61"/>
      <c r="X43" s="81"/>
    </row>
    <row r="44" spans="1:24" s="60" customFormat="1" ht="15.75">
      <c r="A44" s="80"/>
      <c r="B44" s="80"/>
      <c r="C44" s="76" t="s">
        <v>86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63"/>
      <c r="O44" s="64"/>
      <c r="P44" s="69"/>
      <c r="Q44" s="70"/>
      <c r="R44" s="71"/>
      <c r="S44" s="67"/>
      <c r="T44" s="93"/>
      <c r="U44" s="61"/>
      <c r="X44" s="81"/>
    </row>
    <row r="45" spans="1:24" s="60" customFormat="1" ht="45">
      <c r="A45" s="62">
        <f>+A42+1</f>
        <v>10</v>
      </c>
      <c r="B45" s="77" t="s">
        <v>124</v>
      </c>
      <c r="C45" s="88" t="s">
        <v>116</v>
      </c>
      <c r="D45" s="74">
        <v>9</v>
      </c>
      <c r="E45" s="74">
        <v>1379</v>
      </c>
      <c r="F45" s="74">
        <v>621</v>
      </c>
      <c r="G45" s="74">
        <v>227</v>
      </c>
      <c r="H45" s="74">
        <v>0</v>
      </c>
      <c r="I45" s="74">
        <v>711</v>
      </c>
      <c r="J45" s="74">
        <v>1089</v>
      </c>
      <c r="K45" s="74">
        <v>1362</v>
      </c>
      <c r="L45" s="74">
        <v>875</v>
      </c>
      <c r="M45" s="74">
        <v>647</v>
      </c>
      <c r="N45" s="74">
        <v>4700</v>
      </c>
      <c r="O45" s="75" t="s">
        <v>54</v>
      </c>
      <c r="P45" s="94"/>
      <c r="Q45" s="70"/>
      <c r="R45" s="71"/>
      <c r="S45" s="72"/>
      <c r="T45" s="73"/>
      <c r="U45" s="61"/>
      <c r="X45" s="81"/>
    </row>
    <row r="46" spans="1:24" s="60" customFormat="1" ht="15">
      <c r="A46" s="80"/>
      <c r="B46" s="80"/>
      <c r="C46" s="82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63"/>
      <c r="O46" s="64"/>
      <c r="P46" s="69"/>
      <c r="Q46" s="70"/>
      <c r="R46" s="71"/>
      <c r="S46" s="67"/>
      <c r="T46" s="93"/>
      <c r="U46" s="61"/>
      <c r="X46" s="81"/>
    </row>
    <row r="47" spans="1:24" s="60" customFormat="1" ht="30">
      <c r="A47" s="95">
        <f>+A45+1</f>
        <v>11</v>
      </c>
      <c r="B47" s="62" t="s">
        <v>152</v>
      </c>
      <c r="C47" s="88" t="s">
        <v>153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87">
        <v>433</v>
      </c>
      <c r="O47" s="75" t="s">
        <v>54</v>
      </c>
      <c r="P47" s="69"/>
      <c r="Q47" s="70"/>
      <c r="R47" s="96"/>
      <c r="S47" s="72"/>
      <c r="T47" s="73"/>
      <c r="U47" s="61"/>
      <c r="X47" s="81"/>
    </row>
    <row r="48" spans="1:24" s="60" customFormat="1" ht="15">
      <c r="A48" s="80"/>
      <c r="B48" s="80"/>
      <c r="C48" s="82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63"/>
      <c r="O48" s="64"/>
      <c r="P48" s="69"/>
      <c r="Q48" s="70"/>
      <c r="R48" s="71"/>
      <c r="S48" s="67"/>
      <c r="T48" s="93"/>
      <c r="U48" s="61"/>
      <c r="X48" s="81"/>
    </row>
    <row r="49" spans="1:24" s="60" customFormat="1" ht="30">
      <c r="A49" s="62">
        <f>A47+1</f>
        <v>12</v>
      </c>
      <c r="B49" s="62" t="s">
        <v>30</v>
      </c>
      <c r="C49" s="97" t="s">
        <v>110</v>
      </c>
      <c r="D49" s="74">
        <f>D45/0.35</f>
        <v>25.71</v>
      </c>
      <c r="E49" s="74">
        <f>E45/0.35</f>
        <v>3940</v>
      </c>
      <c r="F49" s="74">
        <f>F45/0.35</f>
        <v>1774.29</v>
      </c>
      <c r="G49" s="74">
        <f t="shared" ref="G49:M49" si="2">G45/0.35</f>
        <v>648.57000000000005</v>
      </c>
      <c r="H49" s="74">
        <f t="shared" si="2"/>
        <v>0</v>
      </c>
      <c r="I49" s="74">
        <f t="shared" si="2"/>
        <v>2031.43</v>
      </c>
      <c r="J49" s="74">
        <f t="shared" si="2"/>
        <v>3111.43</v>
      </c>
      <c r="K49" s="74">
        <f t="shared" si="2"/>
        <v>3891.43</v>
      </c>
      <c r="L49" s="74">
        <f t="shared" si="2"/>
        <v>2500</v>
      </c>
      <c r="M49" s="74">
        <f t="shared" si="2"/>
        <v>1848.57</v>
      </c>
      <c r="N49" s="74">
        <v>128</v>
      </c>
      <c r="O49" s="98" t="s">
        <v>56</v>
      </c>
      <c r="P49" s="94"/>
      <c r="Q49" s="70"/>
      <c r="R49" s="96"/>
      <c r="S49" s="72"/>
      <c r="T49" s="73"/>
      <c r="U49" s="61"/>
      <c r="X49" s="81"/>
    </row>
    <row r="50" spans="1:24" s="60" customFormat="1" ht="15">
      <c r="A50" s="62"/>
      <c r="B50" s="62"/>
      <c r="C50" s="97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99"/>
      <c r="O50" s="100"/>
      <c r="P50" s="94"/>
      <c r="Q50" s="70"/>
      <c r="R50" s="96"/>
      <c r="S50" s="101"/>
      <c r="T50" s="93"/>
      <c r="U50" s="61"/>
      <c r="X50" s="81"/>
    </row>
    <row r="51" spans="1:24" s="60" customFormat="1" ht="15.75">
      <c r="A51" s="98"/>
      <c r="B51" s="98"/>
      <c r="C51" s="76" t="s">
        <v>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63"/>
      <c r="O51" s="102"/>
      <c r="P51" s="69"/>
      <c r="Q51" s="70"/>
      <c r="R51" s="71"/>
      <c r="S51" s="67"/>
      <c r="T51" s="93"/>
      <c r="U51" s="61"/>
      <c r="X51" s="81"/>
    </row>
    <row r="52" spans="1:24" s="60" customFormat="1" ht="60">
      <c r="A52" s="62">
        <f>+A49+1</f>
        <v>13</v>
      </c>
      <c r="B52" s="62" t="s">
        <v>36</v>
      </c>
      <c r="C52" s="97" t="s">
        <v>111</v>
      </c>
      <c r="D52" s="74">
        <v>1</v>
      </c>
      <c r="E52" s="74">
        <v>198</v>
      </c>
      <c r="F52" s="74">
        <v>89</v>
      </c>
      <c r="G52" s="74">
        <v>33</v>
      </c>
      <c r="H52" s="74">
        <v>0</v>
      </c>
      <c r="I52" s="74">
        <v>102</v>
      </c>
      <c r="J52" s="74">
        <v>156</v>
      </c>
      <c r="K52" s="74">
        <v>194</v>
      </c>
      <c r="L52" s="74">
        <v>125</v>
      </c>
      <c r="M52" s="74">
        <v>93</v>
      </c>
      <c r="N52" s="74">
        <v>716</v>
      </c>
      <c r="O52" s="103" t="s">
        <v>54</v>
      </c>
      <c r="P52" s="94"/>
      <c r="Q52" s="70"/>
      <c r="R52" s="71"/>
      <c r="S52" s="72"/>
      <c r="T52" s="73"/>
      <c r="U52" s="61"/>
      <c r="X52" s="81"/>
    </row>
    <row r="53" spans="1:24" s="60" customFormat="1" ht="15">
      <c r="A53" s="62"/>
      <c r="B53" s="62"/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04"/>
      <c r="O53" s="103"/>
      <c r="P53" s="94"/>
      <c r="Q53" s="70"/>
      <c r="R53" s="71"/>
      <c r="S53" s="72"/>
      <c r="T53" s="93"/>
      <c r="U53" s="61"/>
      <c r="X53" s="81"/>
    </row>
    <row r="54" spans="1:24" s="60" customFormat="1" ht="15">
      <c r="A54" s="62"/>
      <c r="B54" s="105"/>
      <c r="C54" s="82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06"/>
      <c r="O54" s="100"/>
      <c r="P54" s="94"/>
      <c r="Q54" s="70"/>
      <c r="R54" s="96"/>
      <c r="S54" s="101"/>
      <c r="T54" s="93"/>
      <c r="U54" s="61"/>
      <c r="X54" s="81"/>
    </row>
    <row r="55" spans="1:24" s="60" customFormat="1" ht="15.75">
      <c r="A55" s="62"/>
      <c r="B55" s="2" t="s">
        <v>38</v>
      </c>
      <c r="C55" s="1" t="s">
        <v>88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06"/>
      <c r="O55" s="100"/>
      <c r="P55" s="94"/>
      <c r="Q55" s="70"/>
      <c r="R55" s="96"/>
      <c r="S55" s="101"/>
      <c r="T55" s="93"/>
      <c r="U55" s="61"/>
      <c r="X55" s="81"/>
    </row>
    <row r="56" spans="1:24" s="60" customFormat="1" ht="15.75">
      <c r="A56" s="62"/>
      <c r="B56" s="2"/>
      <c r="C56" s="1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06"/>
      <c r="O56" s="100"/>
      <c r="P56" s="94"/>
      <c r="Q56" s="70"/>
      <c r="R56" s="96"/>
      <c r="S56" s="101"/>
      <c r="T56" s="93"/>
      <c r="U56" s="61"/>
      <c r="X56" s="81"/>
    </row>
    <row r="57" spans="1:24" s="60" customFormat="1" ht="15.75">
      <c r="A57" s="62"/>
      <c r="B57" s="2"/>
      <c r="C57" s="1" t="s">
        <v>102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106"/>
      <c r="O57" s="100"/>
      <c r="P57" s="94"/>
      <c r="Q57" s="70"/>
      <c r="R57" s="96"/>
      <c r="S57" s="101"/>
      <c r="T57" s="93"/>
      <c r="U57" s="61"/>
      <c r="X57" s="81"/>
    </row>
    <row r="58" spans="1:24" s="60" customFormat="1" ht="15.75">
      <c r="A58" s="62">
        <f>+A52+1</f>
        <v>14</v>
      </c>
      <c r="B58" s="77" t="s">
        <v>121</v>
      </c>
      <c r="C58" s="107" t="s">
        <v>103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08">
        <v>500</v>
      </c>
      <c r="O58" s="100" t="s">
        <v>55</v>
      </c>
      <c r="P58" s="94"/>
      <c r="Q58" s="70"/>
      <c r="R58" s="96"/>
      <c r="S58" s="72"/>
      <c r="T58" s="73"/>
      <c r="U58" s="61"/>
      <c r="X58" s="81"/>
    </row>
    <row r="59" spans="1:24" s="60" customFormat="1" ht="15.75">
      <c r="A59" s="62"/>
      <c r="B59" s="2"/>
      <c r="C59" s="1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06"/>
      <c r="O59" s="100"/>
      <c r="P59" s="94"/>
      <c r="Q59" s="70"/>
      <c r="R59" s="96"/>
      <c r="S59" s="101"/>
      <c r="T59" s="93"/>
      <c r="U59" s="61"/>
      <c r="X59" s="81"/>
    </row>
    <row r="60" spans="1:24" s="60" customFormat="1" ht="15.75">
      <c r="A60" s="62">
        <f>+A58+1</f>
        <v>15</v>
      </c>
      <c r="B60" s="77" t="s">
        <v>122</v>
      </c>
      <c r="C60" s="107" t="s">
        <v>104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08">
        <v>200</v>
      </c>
      <c r="O60" s="100" t="s">
        <v>55</v>
      </c>
      <c r="P60" s="94"/>
      <c r="Q60" s="70"/>
      <c r="R60" s="96"/>
      <c r="S60" s="72"/>
      <c r="T60" s="73"/>
      <c r="U60" s="61"/>
      <c r="X60" s="81"/>
    </row>
    <row r="61" spans="1:24" s="60" customFormat="1" ht="15.75">
      <c r="A61" s="62"/>
      <c r="B61" s="2"/>
      <c r="C61" s="1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06"/>
      <c r="O61" s="100"/>
      <c r="P61" s="94"/>
      <c r="Q61" s="70"/>
      <c r="R61" s="96"/>
      <c r="S61" s="101"/>
      <c r="T61" s="93"/>
      <c r="U61" s="61"/>
      <c r="X61" s="81"/>
    </row>
    <row r="62" spans="1:24" s="60" customFormat="1" ht="15.75">
      <c r="A62" s="62">
        <f>+A60+1</f>
        <v>16</v>
      </c>
      <c r="B62" s="77" t="s">
        <v>123</v>
      </c>
      <c r="C62" s="107" t="s">
        <v>105</v>
      </c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08">
        <v>265</v>
      </c>
      <c r="O62" s="100" t="s">
        <v>55</v>
      </c>
      <c r="P62" s="94"/>
      <c r="Q62" s="70"/>
      <c r="R62" s="96"/>
      <c r="S62" s="72"/>
      <c r="T62" s="73"/>
      <c r="U62" s="61"/>
      <c r="X62" s="81"/>
    </row>
    <row r="63" spans="1:24" s="60" customFormat="1" ht="15.75">
      <c r="A63" s="62"/>
      <c r="B63" s="2"/>
      <c r="C63" s="1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06"/>
      <c r="O63" s="100"/>
      <c r="P63" s="94"/>
      <c r="Q63" s="70"/>
      <c r="R63" s="96"/>
      <c r="S63" s="101"/>
      <c r="T63" s="93"/>
      <c r="U63" s="61"/>
      <c r="X63" s="81"/>
    </row>
    <row r="64" spans="1:24" s="60" customFormat="1" ht="15.75">
      <c r="A64" s="62"/>
      <c r="B64" s="62"/>
      <c r="C64" s="1" t="s">
        <v>87</v>
      </c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106"/>
      <c r="O64" s="95"/>
      <c r="P64" s="69"/>
      <c r="Q64" s="70"/>
      <c r="R64" s="109"/>
      <c r="S64" s="110"/>
      <c r="T64" s="93"/>
      <c r="U64" s="61"/>
      <c r="X64" s="81"/>
    </row>
    <row r="65" spans="1:24" s="60" customFormat="1" ht="15">
      <c r="A65" s="80"/>
      <c r="B65" s="80"/>
      <c r="C65" s="40"/>
      <c r="D65" s="74"/>
      <c r="E65" s="74"/>
      <c r="F65" s="74"/>
      <c r="G65" s="74"/>
      <c r="H65" s="74"/>
      <c r="I65" s="74"/>
      <c r="J65" s="74"/>
      <c r="K65" s="74"/>
      <c r="L65" s="74"/>
      <c r="M65" s="74"/>
      <c r="O65" s="40"/>
      <c r="P65" s="86"/>
      <c r="Q65" s="86"/>
      <c r="R65" s="80"/>
      <c r="S65" s="80"/>
      <c r="T65" s="93"/>
      <c r="U65" s="61"/>
      <c r="X65" s="81"/>
    </row>
    <row r="66" spans="1:24" s="60" customFormat="1" ht="48">
      <c r="A66" s="62">
        <f>+A62+1</f>
        <v>17</v>
      </c>
      <c r="B66" s="62" t="s">
        <v>100</v>
      </c>
      <c r="C66" s="78" t="s">
        <v>161</v>
      </c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>
        <v>1980</v>
      </c>
      <c r="O66" s="98" t="s">
        <v>55</v>
      </c>
      <c r="P66" s="86"/>
      <c r="Q66" s="86"/>
      <c r="R66" s="96"/>
      <c r="S66" s="72"/>
      <c r="T66" s="73"/>
      <c r="U66" s="61"/>
      <c r="X66" s="81"/>
    </row>
    <row r="67" spans="1:24" s="60" customFormat="1" ht="15">
      <c r="A67" s="80"/>
      <c r="B67" s="80"/>
      <c r="C67" s="40"/>
      <c r="D67" s="74"/>
      <c r="E67" s="74"/>
      <c r="F67" s="74"/>
      <c r="G67" s="74"/>
      <c r="H67" s="74"/>
      <c r="I67" s="74"/>
      <c r="J67" s="74"/>
      <c r="K67" s="74"/>
      <c r="L67" s="74"/>
      <c r="M67" s="74"/>
      <c r="O67" s="40"/>
      <c r="P67" s="86"/>
      <c r="Q67" s="86"/>
      <c r="R67" s="80"/>
      <c r="S67" s="80"/>
      <c r="T67" s="93"/>
      <c r="U67" s="61"/>
      <c r="X67" s="81"/>
    </row>
    <row r="68" spans="1:24" s="60" customFormat="1" ht="60">
      <c r="A68" s="62">
        <f>+A66+1</f>
        <v>18</v>
      </c>
      <c r="B68" s="62" t="s">
        <v>100</v>
      </c>
      <c r="C68" s="111" t="s">
        <v>135</v>
      </c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>
        <v>1804</v>
      </c>
      <c r="O68" s="100" t="s">
        <v>55</v>
      </c>
      <c r="P68" s="86"/>
      <c r="Q68" s="86"/>
      <c r="R68" s="96"/>
      <c r="S68" s="72"/>
      <c r="T68" s="73"/>
      <c r="U68" s="61"/>
      <c r="X68" s="81"/>
    </row>
    <row r="69" spans="1:24" s="60" customFormat="1" ht="15">
      <c r="A69" s="80"/>
      <c r="B69" s="80"/>
      <c r="C69" s="40"/>
      <c r="D69" s="74"/>
      <c r="E69" s="74"/>
      <c r="F69" s="74"/>
      <c r="G69" s="74"/>
      <c r="H69" s="74"/>
      <c r="I69" s="74"/>
      <c r="J69" s="74"/>
      <c r="K69" s="74"/>
      <c r="L69" s="74"/>
      <c r="M69" s="74"/>
      <c r="O69" s="40"/>
      <c r="P69" s="86"/>
      <c r="Q69" s="86"/>
      <c r="R69" s="80"/>
      <c r="S69" s="80"/>
      <c r="T69" s="93"/>
      <c r="U69" s="61"/>
      <c r="X69" s="81"/>
    </row>
    <row r="70" spans="1:24" s="60" customFormat="1" ht="33">
      <c r="A70" s="62">
        <f>+A68+1</f>
        <v>19</v>
      </c>
      <c r="B70" s="62" t="s">
        <v>101</v>
      </c>
      <c r="C70" s="78" t="s">
        <v>162</v>
      </c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>
        <v>1200</v>
      </c>
      <c r="O70" s="100" t="s">
        <v>55</v>
      </c>
      <c r="P70" s="86"/>
      <c r="Q70" s="86"/>
      <c r="R70" s="96"/>
      <c r="S70" s="72"/>
      <c r="T70" s="73"/>
      <c r="U70" s="61"/>
      <c r="X70" s="81"/>
    </row>
    <row r="71" spans="1:24" s="60" customFormat="1" ht="15">
      <c r="A71" s="80"/>
      <c r="B71" s="80"/>
      <c r="C71" s="40"/>
      <c r="D71" s="74"/>
      <c r="E71" s="74"/>
      <c r="F71" s="74"/>
      <c r="G71" s="74"/>
      <c r="H71" s="74"/>
      <c r="I71" s="74"/>
      <c r="J71" s="74"/>
      <c r="K71" s="74"/>
      <c r="L71" s="74"/>
      <c r="M71" s="74"/>
      <c r="O71" s="40"/>
      <c r="P71" s="86"/>
      <c r="Q71" s="86"/>
      <c r="R71" s="80"/>
      <c r="S71" s="80"/>
      <c r="T71" s="93"/>
      <c r="U71" s="61"/>
      <c r="X71" s="81"/>
    </row>
    <row r="72" spans="1:24" s="60" customFormat="1" ht="33">
      <c r="A72" s="62">
        <f>+A70+1</f>
        <v>20</v>
      </c>
      <c r="B72" s="62" t="s">
        <v>34</v>
      </c>
      <c r="C72" s="78" t="s">
        <v>163</v>
      </c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>
        <v>19769.810000000001</v>
      </c>
      <c r="O72" s="67" t="s">
        <v>55</v>
      </c>
      <c r="P72" s="246"/>
      <c r="Q72" s="247"/>
      <c r="R72" s="96"/>
      <c r="S72" s="72"/>
      <c r="T72" s="73"/>
      <c r="U72" s="61"/>
      <c r="X72" s="81"/>
    </row>
    <row r="73" spans="1:24" s="60" customFormat="1" ht="15">
      <c r="A73" s="62"/>
      <c r="B73" s="62"/>
      <c r="C73" s="78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106"/>
      <c r="O73" s="67"/>
      <c r="P73" s="69"/>
      <c r="Q73" s="70"/>
      <c r="R73" s="79"/>
      <c r="S73" s="72"/>
      <c r="T73" s="93"/>
      <c r="U73" s="61"/>
      <c r="X73" s="81"/>
    </row>
    <row r="74" spans="1:24" s="60" customFormat="1" ht="15.75">
      <c r="A74" s="62"/>
      <c r="B74" s="62"/>
      <c r="C74" s="112" t="s">
        <v>97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106"/>
      <c r="O74" s="67"/>
      <c r="P74" s="69"/>
      <c r="Q74" s="70"/>
      <c r="R74" s="79"/>
      <c r="S74" s="72"/>
      <c r="T74" s="93"/>
      <c r="U74" s="61"/>
      <c r="X74" s="81"/>
    </row>
    <row r="75" spans="1:24" s="60" customFormat="1" ht="15">
      <c r="A75" s="62"/>
      <c r="B75" s="62"/>
      <c r="C75" s="78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106"/>
      <c r="O75" s="67"/>
      <c r="P75" s="69"/>
      <c r="Q75" s="70"/>
      <c r="R75" s="79"/>
      <c r="S75" s="72"/>
      <c r="T75" s="93"/>
      <c r="U75" s="61"/>
      <c r="X75" s="81"/>
    </row>
    <row r="76" spans="1:24" s="60" customFormat="1" ht="30">
      <c r="A76" s="62">
        <f>+A72+1</f>
        <v>21</v>
      </c>
      <c r="B76" s="62" t="s">
        <v>99</v>
      </c>
      <c r="C76" s="113" t="s">
        <v>98</v>
      </c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>
        <v>421.71</v>
      </c>
      <c r="O76" s="67" t="s">
        <v>55</v>
      </c>
      <c r="P76" s="69"/>
      <c r="Q76" s="70"/>
      <c r="R76" s="96"/>
      <c r="S76" s="72"/>
      <c r="T76" s="73"/>
      <c r="U76" s="61"/>
      <c r="X76" s="81"/>
    </row>
    <row r="77" spans="1:24" s="60" customFormat="1" ht="15.75" thickBot="1">
      <c r="A77" s="80"/>
      <c r="B77" s="80"/>
      <c r="C77" s="5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114"/>
      <c r="O77" s="102"/>
      <c r="P77" s="69"/>
      <c r="Q77" s="70"/>
      <c r="R77" s="79"/>
      <c r="S77" s="115"/>
      <c r="T77" s="93"/>
      <c r="U77" s="61"/>
      <c r="X77" s="81"/>
    </row>
    <row r="78" spans="1:24" s="60" customFormat="1" ht="15.75">
      <c r="A78" s="254" t="s">
        <v>21</v>
      </c>
      <c r="B78" s="255"/>
      <c r="C78" s="25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7"/>
      <c r="O78" s="117"/>
      <c r="P78" s="118"/>
      <c r="Q78" s="119" t="s">
        <v>31</v>
      </c>
      <c r="R78" s="119" t="s">
        <v>31</v>
      </c>
      <c r="S78" s="120">
        <f>SUM(S13:S76)</f>
        <v>0</v>
      </c>
      <c r="T78" s="93"/>
      <c r="U78" s="61"/>
      <c r="X78" s="81"/>
    </row>
    <row r="79" spans="1:24" s="60" customFormat="1" ht="15.75">
      <c r="A79" s="121"/>
      <c r="B79" s="122"/>
      <c r="C79" s="123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4"/>
      <c r="O79" s="124"/>
      <c r="P79" s="125"/>
      <c r="Q79" s="126" t="s">
        <v>156</v>
      </c>
      <c r="R79" s="126" t="s">
        <v>156</v>
      </c>
      <c r="S79" s="127">
        <f>+S78</f>
        <v>0</v>
      </c>
      <c r="T79" s="93"/>
      <c r="U79" s="61"/>
      <c r="X79" s="81"/>
    </row>
    <row r="80" spans="1:24" s="60" customFormat="1" ht="15.75">
      <c r="A80" s="121"/>
      <c r="B80" s="122"/>
      <c r="C80" s="123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257" t="s">
        <v>15</v>
      </c>
      <c r="O80" s="257"/>
      <c r="P80" s="125"/>
      <c r="Q80" s="125"/>
      <c r="R80" s="128"/>
      <c r="S80" s="127"/>
      <c r="T80" s="93"/>
      <c r="U80" s="61"/>
      <c r="X80" s="81"/>
    </row>
    <row r="81" spans="1:24" s="60" customFormat="1" ht="15.75">
      <c r="A81" s="121"/>
      <c r="B81" s="122"/>
      <c r="C81" s="123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9"/>
      <c r="O81" s="129"/>
      <c r="P81" s="125"/>
      <c r="Q81" s="125"/>
      <c r="R81" s="128"/>
      <c r="S81" s="127"/>
      <c r="T81" s="93"/>
      <c r="U81" s="61"/>
      <c r="X81" s="81"/>
    </row>
    <row r="82" spans="1:24" s="60" customFormat="1" ht="15.75" thickBot="1">
      <c r="A82" s="130"/>
      <c r="B82" s="131"/>
      <c r="C82" s="132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4" t="s">
        <v>16</v>
      </c>
      <c r="O82" s="134"/>
      <c r="P82" s="135"/>
      <c r="Q82" s="135"/>
      <c r="R82" s="136"/>
      <c r="S82" s="137"/>
      <c r="T82" s="93"/>
      <c r="U82" s="61"/>
      <c r="X82" s="81"/>
    </row>
    <row r="83" spans="1:24" s="60" customFormat="1" ht="15">
      <c r="A83" s="36"/>
      <c r="B83" s="36"/>
      <c r="C83" s="138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40"/>
      <c r="O83" s="141"/>
      <c r="P83" s="142"/>
      <c r="Q83" s="143"/>
      <c r="R83" s="144"/>
      <c r="S83" s="145"/>
      <c r="T83" s="93"/>
      <c r="U83" s="61"/>
      <c r="X83" s="81"/>
    </row>
    <row r="84" spans="1:24" s="60" customFormat="1" ht="15">
      <c r="A84" s="105"/>
      <c r="B84" s="62"/>
      <c r="C84" s="97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04"/>
      <c r="O84" s="103"/>
      <c r="P84" s="94"/>
      <c r="Q84" s="70"/>
      <c r="R84" s="71"/>
      <c r="S84" s="72"/>
      <c r="T84" s="93"/>
      <c r="U84" s="61"/>
      <c r="X84" s="81"/>
    </row>
    <row r="85" spans="1:24" s="60" customFormat="1" ht="15.75">
      <c r="A85" s="105"/>
      <c r="B85" s="6" t="s">
        <v>39</v>
      </c>
      <c r="C85" s="8" t="s">
        <v>92</v>
      </c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04"/>
      <c r="O85" s="103"/>
      <c r="P85" s="94"/>
      <c r="Q85" s="70"/>
      <c r="R85" s="71"/>
      <c r="S85" s="72"/>
      <c r="T85" s="93"/>
      <c r="U85" s="61"/>
      <c r="X85" s="81"/>
    </row>
    <row r="86" spans="1:24" s="60" customFormat="1" ht="15.75">
      <c r="A86" s="2"/>
      <c r="B86" s="6"/>
      <c r="C86" s="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63"/>
      <c r="O86" s="64"/>
      <c r="P86" s="69"/>
      <c r="Q86" s="70"/>
      <c r="R86" s="71"/>
      <c r="S86" s="67"/>
      <c r="T86" s="93"/>
      <c r="U86" s="61"/>
      <c r="X86" s="81"/>
    </row>
    <row r="87" spans="1:24" s="60" customFormat="1" ht="60">
      <c r="A87" s="62">
        <f>+A76+1</f>
        <v>22</v>
      </c>
      <c r="B87" s="77" t="s">
        <v>120</v>
      </c>
      <c r="C87" s="78" t="s">
        <v>107</v>
      </c>
      <c r="D87" s="74">
        <v>0</v>
      </c>
      <c r="E87" s="74">
        <v>0</v>
      </c>
      <c r="F87" s="74"/>
      <c r="G87" s="74"/>
      <c r="H87" s="74"/>
      <c r="I87" s="74"/>
      <c r="J87" s="74"/>
      <c r="K87" s="74"/>
      <c r="L87" s="74"/>
      <c r="M87" s="74"/>
      <c r="N87" s="74">
        <v>2625</v>
      </c>
      <c r="O87" s="75" t="s">
        <v>54</v>
      </c>
      <c r="P87" s="246"/>
      <c r="Q87" s="247"/>
      <c r="R87" s="96"/>
      <c r="S87" s="72"/>
      <c r="T87" s="73"/>
      <c r="U87" s="61"/>
      <c r="X87" s="73"/>
    </row>
    <row r="88" spans="1:24" s="60" customFormat="1" ht="15">
      <c r="A88" s="62"/>
      <c r="B88" s="62"/>
      <c r="C88" s="78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5"/>
      <c r="P88" s="69"/>
      <c r="Q88" s="70"/>
      <c r="R88" s="79"/>
      <c r="S88" s="72"/>
      <c r="T88" s="93"/>
      <c r="U88" s="61"/>
      <c r="X88" s="81"/>
    </row>
    <row r="89" spans="1:24" s="60" customFormat="1" ht="30">
      <c r="A89" s="62"/>
      <c r="B89" s="83" t="s">
        <v>114</v>
      </c>
      <c r="C89" s="40" t="s">
        <v>94</v>
      </c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5"/>
      <c r="P89" s="69"/>
      <c r="Q89" s="70"/>
      <c r="R89" s="79"/>
      <c r="S89" s="72"/>
      <c r="T89" s="93"/>
      <c r="U89" s="61"/>
      <c r="X89" s="81"/>
    </row>
    <row r="90" spans="1:24" s="60" customFormat="1" ht="15">
      <c r="A90" s="62"/>
      <c r="B90" s="62"/>
      <c r="C90" s="78" t="s">
        <v>95</v>
      </c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5"/>
      <c r="P90" s="69"/>
      <c r="Q90" s="70"/>
      <c r="R90" s="79"/>
      <c r="S90" s="72"/>
      <c r="T90" s="93"/>
      <c r="U90" s="61"/>
      <c r="X90" s="81"/>
    </row>
    <row r="91" spans="1:24" s="60" customFormat="1" ht="15">
      <c r="A91" s="95">
        <f>+A87+1</f>
        <v>23</v>
      </c>
      <c r="B91" s="83"/>
      <c r="C91" s="82" t="s">
        <v>106</v>
      </c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87">
        <v>875</v>
      </c>
      <c r="O91" s="75" t="s">
        <v>54</v>
      </c>
      <c r="P91" s="69"/>
      <c r="Q91" s="70"/>
      <c r="R91" s="96"/>
      <c r="S91" s="72"/>
      <c r="T91" s="73"/>
      <c r="U91" s="61"/>
      <c r="X91" s="81"/>
    </row>
    <row r="92" spans="1:24" s="60" customFormat="1" ht="15">
      <c r="A92" s="95"/>
      <c r="B92" s="80"/>
      <c r="C92" s="82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63"/>
      <c r="O92" s="75"/>
      <c r="P92" s="69"/>
      <c r="Q92" s="70"/>
      <c r="R92" s="71"/>
      <c r="S92" s="67"/>
      <c r="T92" s="93"/>
      <c r="U92" s="61"/>
      <c r="X92" s="81"/>
    </row>
    <row r="93" spans="1:24" s="60" customFormat="1" ht="30">
      <c r="A93" s="95">
        <f>+A91+1</f>
        <v>24</v>
      </c>
      <c r="B93" s="62" t="s">
        <v>152</v>
      </c>
      <c r="C93" s="88" t="s">
        <v>153</v>
      </c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87">
        <v>875</v>
      </c>
      <c r="O93" s="75" t="s">
        <v>54</v>
      </c>
      <c r="P93" s="69"/>
      <c r="Q93" s="70"/>
      <c r="R93" s="96"/>
      <c r="S93" s="72"/>
      <c r="T93" s="73"/>
      <c r="U93" s="61"/>
      <c r="X93" s="81"/>
    </row>
    <row r="94" spans="1:24" s="60" customFormat="1" ht="15">
      <c r="A94" s="95"/>
      <c r="B94" s="80"/>
      <c r="C94" s="82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63"/>
      <c r="O94" s="75"/>
      <c r="P94" s="69"/>
      <c r="Q94" s="70"/>
      <c r="R94" s="71"/>
      <c r="S94" s="67"/>
      <c r="T94" s="93"/>
      <c r="U94" s="61"/>
      <c r="X94" s="81"/>
    </row>
    <row r="95" spans="1:24" s="60" customFormat="1" ht="45">
      <c r="A95" s="95">
        <f>+A93+1</f>
        <v>25</v>
      </c>
      <c r="B95" s="62" t="s">
        <v>152</v>
      </c>
      <c r="C95" s="88" t="s">
        <v>154</v>
      </c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87">
        <v>875</v>
      </c>
      <c r="O95" s="75" t="s">
        <v>54</v>
      </c>
      <c r="P95" s="69"/>
      <c r="Q95" s="70"/>
      <c r="R95" s="96"/>
      <c r="S95" s="72"/>
      <c r="T95" s="73"/>
      <c r="U95" s="61"/>
      <c r="X95" s="81"/>
    </row>
    <row r="96" spans="1:24" s="60" customFormat="1" ht="15">
      <c r="A96" s="95"/>
      <c r="B96" s="80"/>
      <c r="C96" s="82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63"/>
      <c r="O96" s="75"/>
      <c r="P96" s="69"/>
      <c r="Q96" s="70"/>
      <c r="R96" s="71"/>
      <c r="S96" s="67"/>
      <c r="T96" s="93"/>
      <c r="U96" s="61"/>
      <c r="X96" s="81"/>
    </row>
    <row r="97" spans="1:24" s="60" customFormat="1" ht="45">
      <c r="A97" s="95">
        <f>+A95+1</f>
        <v>26</v>
      </c>
      <c r="B97" s="77" t="s">
        <v>124</v>
      </c>
      <c r="C97" s="88" t="s">
        <v>116</v>
      </c>
      <c r="D97" s="74">
        <v>0</v>
      </c>
      <c r="E97" s="74">
        <v>0</v>
      </c>
      <c r="F97" s="74"/>
      <c r="G97" s="74"/>
      <c r="H97" s="74"/>
      <c r="I97" s="74"/>
      <c r="J97" s="74"/>
      <c r="K97" s="74"/>
      <c r="L97" s="74"/>
      <c r="M97" s="74"/>
      <c r="N97" s="74">
        <f>1531.25</f>
        <v>1531.25</v>
      </c>
      <c r="O97" s="75" t="s">
        <v>54</v>
      </c>
      <c r="P97" s="69"/>
      <c r="Q97" s="70"/>
      <c r="R97" s="96"/>
      <c r="S97" s="72"/>
      <c r="T97" s="73"/>
      <c r="U97" s="61"/>
      <c r="X97" s="81"/>
    </row>
    <row r="98" spans="1:24" s="60" customFormat="1" ht="15">
      <c r="A98" s="95"/>
      <c r="B98" s="80"/>
      <c r="C98" s="82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63"/>
      <c r="O98" s="75"/>
      <c r="P98" s="69"/>
      <c r="Q98" s="70"/>
      <c r="R98" s="71"/>
      <c r="S98" s="67"/>
      <c r="T98" s="93"/>
      <c r="U98" s="61"/>
      <c r="X98" s="81"/>
    </row>
    <row r="99" spans="1:24" s="60" customFormat="1" ht="60">
      <c r="A99" s="95">
        <f>+A97+1</f>
        <v>27</v>
      </c>
      <c r="B99" s="62" t="s">
        <v>36</v>
      </c>
      <c r="C99" s="97" t="s">
        <v>119</v>
      </c>
      <c r="D99" s="74">
        <v>0</v>
      </c>
      <c r="E99" s="74"/>
      <c r="F99" s="74"/>
      <c r="G99" s="74"/>
      <c r="H99" s="74"/>
      <c r="I99" s="74"/>
      <c r="J99" s="74"/>
      <c r="K99" s="74"/>
      <c r="L99" s="74"/>
      <c r="M99" s="74"/>
      <c r="N99" s="74">
        <f>40.06+437.5+218.35</f>
        <v>695.91</v>
      </c>
      <c r="O99" s="103" t="s">
        <v>54</v>
      </c>
      <c r="P99" s="69"/>
      <c r="Q99" s="70"/>
      <c r="R99" s="96"/>
      <c r="S99" s="72"/>
      <c r="T99" s="73"/>
      <c r="U99" s="61"/>
      <c r="X99" s="81"/>
    </row>
    <row r="100" spans="1:24" s="60" customFormat="1" ht="15">
      <c r="A100" s="95"/>
      <c r="B100" s="80"/>
      <c r="C100" s="82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63"/>
      <c r="O100" s="75"/>
      <c r="P100" s="69"/>
      <c r="Q100" s="70"/>
      <c r="R100" s="71"/>
      <c r="S100" s="67"/>
      <c r="T100" s="93"/>
      <c r="U100" s="61"/>
      <c r="X100" s="81"/>
    </row>
    <row r="101" spans="1:24" s="60" customFormat="1" ht="30">
      <c r="A101" s="95">
        <f>+A99+1</f>
        <v>28</v>
      </c>
      <c r="B101" s="62" t="s">
        <v>30</v>
      </c>
      <c r="C101" s="97" t="s">
        <v>91</v>
      </c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87">
        <v>4375</v>
      </c>
      <c r="O101" s="98" t="s">
        <v>93</v>
      </c>
      <c r="P101" s="94"/>
      <c r="Q101" s="70"/>
      <c r="R101" s="96"/>
      <c r="S101" s="72"/>
      <c r="T101" s="73"/>
      <c r="U101" s="61"/>
      <c r="X101" s="81"/>
    </row>
    <row r="102" spans="1:24" s="60" customFormat="1" ht="15">
      <c r="A102" s="62"/>
      <c r="B102" s="62"/>
      <c r="C102" s="97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87"/>
      <c r="O102" s="98"/>
      <c r="P102" s="94"/>
      <c r="Q102" s="70"/>
      <c r="R102" s="96"/>
      <c r="S102" s="101"/>
      <c r="T102" s="93"/>
      <c r="U102" s="61"/>
      <c r="X102" s="81"/>
    </row>
    <row r="103" spans="1:24" s="60" customFormat="1" ht="30">
      <c r="A103" s="95">
        <f>+A101+1</f>
        <v>29</v>
      </c>
      <c r="B103" s="62" t="s">
        <v>19</v>
      </c>
      <c r="C103" s="97" t="s">
        <v>108</v>
      </c>
      <c r="D103" s="74">
        <f>D101</f>
        <v>0</v>
      </c>
      <c r="E103" s="74">
        <f t="shared" ref="E103:M103" si="3">E101</f>
        <v>0</v>
      </c>
      <c r="F103" s="74">
        <f t="shared" si="3"/>
        <v>0</v>
      </c>
      <c r="G103" s="74">
        <f t="shared" si="3"/>
        <v>0</v>
      </c>
      <c r="H103" s="74">
        <f t="shared" si="3"/>
        <v>0</v>
      </c>
      <c r="I103" s="74">
        <f t="shared" si="3"/>
        <v>0</v>
      </c>
      <c r="J103" s="74">
        <f t="shared" si="3"/>
        <v>0</v>
      </c>
      <c r="K103" s="74">
        <f t="shared" si="3"/>
        <v>0</v>
      </c>
      <c r="L103" s="74">
        <f t="shared" si="3"/>
        <v>0</v>
      </c>
      <c r="M103" s="74">
        <f t="shared" si="3"/>
        <v>0</v>
      </c>
      <c r="N103" s="74">
        <v>2625</v>
      </c>
      <c r="O103" s="98" t="s">
        <v>93</v>
      </c>
      <c r="P103" s="94"/>
      <c r="Q103" s="70"/>
      <c r="R103" s="96"/>
      <c r="S103" s="72"/>
      <c r="T103" s="73"/>
      <c r="U103" s="61"/>
      <c r="X103" s="81"/>
    </row>
    <row r="104" spans="1:24" s="60" customFormat="1" ht="15">
      <c r="A104" s="95"/>
      <c r="B104" s="80"/>
      <c r="C104" s="82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63"/>
      <c r="O104" s="64"/>
      <c r="P104" s="69"/>
      <c r="Q104" s="70"/>
      <c r="R104" s="71"/>
      <c r="S104" s="67"/>
      <c r="T104" s="93"/>
      <c r="U104" s="61"/>
      <c r="X104" s="81"/>
    </row>
    <row r="105" spans="1:24" s="60" customFormat="1" ht="15">
      <c r="A105" s="105"/>
      <c r="B105" s="62"/>
      <c r="C105" s="97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63"/>
      <c r="O105" s="102"/>
      <c r="P105" s="69"/>
      <c r="Q105" s="70"/>
      <c r="R105" s="67"/>
      <c r="S105" s="67"/>
      <c r="T105" s="93"/>
      <c r="U105" s="61"/>
      <c r="X105" s="81"/>
    </row>
    <row r="106" spans="1:24" s="60" customFormat="1" ht="15.75">
      <c r="A106" s="2"/>
      <c r="B106" s="6" t="s">
        <v>40</v>
      </c>
      <c r="C106" s="1" t="s">
        <v>74</v>
      </c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63"/>
      <c r="O106" s="64"/>
      <c r="P106" s="69"/>
      <c r="Q106" s="70"/>
      <c r="R106" s="71"/>
      <c r="S106" s="67"/>
      <c r="T106" s="93"/>
      <c r="U106" s="61"/>
      <c r="X106" s="81"/>
    </row>
    <row r="107" spans="1:24" s="60" customFormat="1" ht="30">
      <c r="A107" s="95">
        <f>+A103+1</f>
        <v>30</v>
      </c>
      <c r="B107" s="77" t="s">
        <v>125</v>
      </c>
      <c r="C107" s="78" t="s">
        <v>22</v>
      </c>
      <c r="D107" s="74">
        <v>847</v>
      </c>
      <c r="E107" s="74">
        <v>915</v>
      </c>
      <c r="F107" s="74">
        <v>501</v>
      </c>
      <c r="G107" s="74">
        <v>412</v>
      </c>
      <c r="H107" s="74">
        <v>255</v>
      </c>
      <c r="I107" s="74">
        <v>512</v>
      </c>
      <c r="J107" s="74">
        <v>804</v>
      </c>
      <c r="K107" s="74">
        <v>1141</v>
      </c>
      <c r="L107" s="74">
        <v>749</v>
      </c>
      <c r="M107" s="74">
        <v>575</v>
      </c>
      <c r="N107" s="74">
        <v>10388</v>
      </c>
      <c r="O107" s="103" t="s">
        <v>54</v>
      </c>
      <c r="P107" s="94"/>
      <c r="Q107" s="70"/>
      <c r="R107" s="96"/>
      <c r="S107" s="72"/>
      <c r="T107" s="73"/>
      <c r="U107" s="61"/>
      <c r="X107" s="81"/>
    </row>
    <row r="108" spans="1:24" s="60" customFormat="1" ht="15">
      <c r="A108" s="95"/>
      <c r="B108" s="80"/>
      <c r="C108" s="82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63"/>
      <c r="O108" s="64"/>
      <c r="P108" s="69"/>
      <c r="Q108" s="70"/>
      <c r="R108" s="71"/>
      <c r="S108" s="67"/>
      <c r="T108" s="93"/>
      <c r="U108" s="61"/>
      <c r="X108" s="81"/>
    </row>
    <row r="109" spans="1:24" s="60" customFormat="1" ht="15.75">
      <c r="A109" s="62">
        <f>+A107+1</f>
        <v>31</v>
      </c>
      <c r="B109" s="77" t="s">
        <v>126</v>
      </c>
      <c r="C109" s="147" t="s">
        <v>76</v>
      </c>
      <c r="D109" s="74">
        <f>14.5*1000</f>
        <v>14500</v>
      </c>
      <c r="E109" s="74">
        <f t="shared" ref="E109:M109" si="4">14.5*1000</f>
        <v>14500</v>
      </c>
      <c r="F109" s="74">
        <f t="shared" si="4"/>
        <v>14500</v>
      </c>
      <c r="G109" s="74">
        <f t="shared" si="4"/>
        <v>14500</v>
      </c>
      <c r="H109" s="74">
        <f t="shared" si="4"/>
        <v>14500</v>
      </c>
      <c r="I109" s="74">
        <f t="shared" si="4"/>
        <v>14500</v>
      </c>
      <c r="J109" s="74">
        <f t="shared" si="4"/>
        <v>14500</v>
      </c>
      <c r="K109" s="74">
        <f t="shared" si="4"/>
        <v>14500</v>
      </c>
      <c r="L109" s="74">
        <f t="shared" si="4"/>
        <v>14500</v>
      </c>
      <c r="M109" s="74">
        <f t="shared" si="4"/>
        <v>14500</v>
      </c>
      <c r="N109" s="74">
        <v>62500</v>
      </c>
      <c r="O109" s="148" t="s">
        <v>56</v>
      </c>
      <c r="P109" s="69"/>
      <c r="Q109" s="70"/>
      <c r="R109" s="96"/>
      <c r="S109" s="72"/>
      <c r="T109" s="73"/>
      <c r="U109" s="61"/>
      <c r="X109" s="81"/>
    </row>
    <row r="110" spans="1:24" s="60" customFormat="1" ht="15">
      <c r="A110" s="95"/>
      <c r="B110" s="80"/>
      <c r="C110" s="82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63"/>
      <c r="O110" s="64"/>
      <c r="P110" s="69"/>
      <c r="Q110" s="70"/>
      <c r="R110" s="71"/>
      <c r="S110" s="67"/>
      <c r="T110" s="93"/>
      <c r="U110" s="61"/>
      <c r="X110" s="81"/>
    </row>
    <row r="111" spans="1:24" s="60" customFormat="1" ht="30">
      <c r="A111" s="62">
        <f>+A109+1</f>
        <v>32</v>
      </c>
      <c r="B111" s="62" t="s">
        <v>117</v>
      </c>
      <c r="C111" s="97" t="s">
        <v>109</v>
      </c>
      <c r="D111" s="74">
        <f>D109</f>
        <v>14500</v>
      </c>
      <c r="E111" s="74">
        <f t="shared" ref="E111:M111" si="5">E109</f>
        <v>14500</v>
      </c>
      <c r="F111" s="74">
        <f t="shared" si="5"/>
        <v>14500</v>
      </c>
      <c r="G111" s="74">
        <f t="shared" si="5"/>
        <v>14500</v>
      </c>
      <c r="H111" s="74">
        <f t="shared" si="5"/>
        <v>14500</v>
      </c>
      <c r="I111" s="74">
        <f t="shared" si="5"/>
        <v>14500</v>
      </c>
      <c r="J111" s="74">
        <f t="shared" si="5"/>
        <v>14500</v>
      </c>
      <c r="K111" s="74">
        <f t="shared" si="5"/>
        <v>14500</v>
      </c>
      <c r="L111" s="74">
        <f t="shared" si="5"/>
        <v>14500</v>
      </c>
      <c r="M111" s="74">
        <f t="shared" si="5"/>
        <v>14500</v>
      </c>
      <c r="N111" s="74">
        <v>12191</v>
      </c>
      <c r="O111" s="98" t="s">
        <v>93</v>
      </c>
      <c r="P111" s="94"/>
      <c r="Q111" s="70"/>
      <c r="R111" s="96"/>
      <c r="S111" s="72"/>
      <c r="T111" s="73"/>
      <c r="U111" s="61"/>
      <c r="X111" s="81"/>
    </row>
    <row r="112" spans="1:24" s="60" customFormat="1" ht="15">
      <c r="A112" s="149"/>
      <c r="B112" s="98"/>
      <c r="C112" s="90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63"/>
      <c r="O112" s="102"/>
      <c r="P112" s="69"/>
      <c r="Q112" s="70"/>
      <c r="R112" s="71"/>
      <c r="S112" s="67"/>
      <c r="T112" s="93"/>
      <c r="U112" s="61"/>
      <c r="X112" s="81"/>
    </row>
    <row r="113" spans="1:24" s="60" customFormat="1" ht="15.75">
      <c r="A113" s="62"/>
      <c r="B113" s="77" t="s">
        <v>127</v>
      </c>
      <c r="C113" s="150" t="s">
        <v>23</v>
      </c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151"/>
      <c r="O113" s="152"/>
      <c r="P113" s="153"/>
      <c r="Q113" s="154"/>
      <c r="R113" s="96"/>
      <c r="S113" s="101"/>
      <c r="T113" s="73"/>
      <c r="U113" s="61"/>
      <c r="X113" s="81"/>
    </row>
    <row r="114" spans="1:24" s="60" customFormat="1" ht="30">
      <c r="A114" s="62">
        <f>+A111+1</f>
        <v>33</v>
      </c>
      <c r="B114" s="80"/>
      <c r="C114" s="78" t="s">
        <v>58</v>
      </c>
      <c r="D114" s="74">
        <v>5366</v>
      </c>
      <c r="E114" s="74">
        <v>5366</v>
      </c>
      <c r="F114" s="74">
        <v>5366</v>
      </c>
      <c r="G114" s="74">
        <v>5366</v>
      </c>
      <c r="H114" s="74">
        <v>5366</v>
      </c>
      <c r="I114" s="74">
        <v>5366</v>
      </c>
      <c r="J114" s="74">
        <v>5285</v>
      </c>
      <c r="K114" s="74">
        <v>5366</v>
      </c>
      <c r="L114" s="74">
        <v>5366</v>
      </c>
      <c r="M114" s="74">
        <v>5366</v>
      </c>
      <c r="N114" s="74">
        <v>142511</v>
      </c>
      <c r="O114" s="155" t="s">
        <v>54</v>
      </c>
      <c r="P114" s="250"/>
      <c r="Q114" s="247"/>
      <c r="R114" s="96"/>
      <c r="S114" s="72"/>
      <c r="T114" s="73"/>
      <c r="U114" s="61"/>
      <c r="X114" s="81"/>
    </row>
    <row r="115" spans="1:24" s="60" customFormat="1" ht="15">
      <c r="A115" s="40"/>
      <c r="B115" s="80"/>
      <c r="C115" s="40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156"/>
      <c r="P115" s="153"/>
      <c r="Q115" s="154"/>
      <c r="R115" s="96"/>
      <c r="S115" s="101"/>
      <c r="T115" s="93"/>
      <c r="U115" s="61"/>
      <c r="X115" s="81"/>
    </row>
    <row r="116" spans="1:24" s="60" customFormat="1" ht="45">
      <c r="A116" s="62">
        <f>+A114+1</f>
        <v>34</v>
      </c>
      <c r="B116" s="77" t="s">
        <v>128</v>
      </c>
      <c r="C116" s="78" t="s">
        <v>118</v>
      </c>
      <c r="D116" s="74">
        <v>51</v>
      </c>
      <c r="E116" s="74">
        <v>306</v>
      </c>
      <c r="F116" s="74">
        <v>263</v>
      </c>
      <c r="G116" s="74">
        <v>384</v>
      </c>
      <c r="H116" s="74">
        <v>486</v>
      </c>
      <c r="I116" s="74">
        <v>404</v>
      </c>
      <c r="J116" s="74">
        <v>402</v>
      </c>
      <c r="K116" s="74">
        <v>833</v>
      </c>
      <c r="L116" s="74">
        <v>952</v>
      </c>
      <c r="M116" s="74">
        <v>697</v>
      </c>
      <c r="N116" s="74">
        <v>20445</v>
      </c>
      <c r="O116" s="155" t="s">
        <v>54</v>
      </c>
      <c r="P116" s="153"/>
      <c r="Q116" s="157"/>
      <c r="R116" s="96"/>
      <c r="S116" s="72"/>
      <c r="T116" s="73"/>
      <c r="U116" s="61"/>
      <c r="X116" s="81"/>
    </row>
    <row r="117" spans="1:24" s="60" customFormat="1" ht="15">
      <c r="A117" s="40"/>
      <c r="B117" s="80"/>
      <c r="C117" s="158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155"/>
      <c r="P117" s="94"/>
      <c r="Q117" s="70"/>
      <c r="R117" s="71"/>
      <c r="S117" s="159"/>
      <c r="T117" s="93"/>
      <c r="U117" s="61"/>
      <c r="X117" s="81"/>
    </row>
    <row r="118" spans="1:24" s="60" customFormat="1" ht="45">
      <c r="A118" s="62">
        <f>+A116+1</f>
        <v>35</v>
      </c>
      <c r="B118" s="77" t="s">
        <v>129</v>
      </c>
      <c r="C118" s="158" t="s">
        <v>112</v>
      </c>
      <c r="D118" s="74">
        <v>129</v>
      </c>
      <c r="E118" s="74">
        <v>134</v>
      </c>
      <c r="F118" s="74">
        <v>151</v>
      </c>
      <c r="G118" s="74">
        <v>144</v>
      </c>
      <c r="H118" s="74">
        <v>189</v>
      </c>
      <c r="I118" s="74">
        <v>128</v>
      </c>
      <c r="J118" s="74">
        <v>109</v>
      </c>
      <c r="K118" s="74">
        <v>145</v>
      </c>
      <c r="L118" s="74">
        <v>98</v>
      </c>
      <c r="M118" s="74">
        <v>125</v>
      </c>
      <c r="N118" s="74">
        <v>4331</v>
      </c>
      <c r="O118" s="75" t="s">
        <v>54</v>
      </c>
      <c r="P118" s="153"/>
      <c r="Q118" s="154"/>
      <c r="R118" s="96"/>
      <c r="S118" s="72"/>
      <c r="T118" s="73"/>
      <c r="U118" s="61"/>
      <c r="X118" s="81"/>
    </row>
    <row r="119" spans="1:24" s="60" customFormat="1" ht="15.75" thickBot="1">
      <c r="A119" s="160"/>
      <c r="B119" s="161"/>
      <c r="C119" s="162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74"/>
      <c r="O119" s="164"/>
      <c r="P119" s="165"/>
      <c r="Q119" s="166"/>
      <c r="R119" s="167"/>
      <c r="S119" s="168"/>
      <c r="T119" s="93"/>
      <c r="U119" s="61"/>
      <c r="X119" s="81"/>
    </row>
    <row r="120" spans="1:24" s="60" customFormat="1" ht="15.75">
      <c r="A120" s="254" t="s">
        <v>21</v>
      </c>
      <c r="B120" s="255"/>
      <c r="C120" s="25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7"/>
      <c r="O120" s="117"/>
      <c r="P120" s="118"/>
      <c r="Q120" s="119" t="s">
        <v>31</v>
      </c>
      <c r="R120" s="119" t="s">
        <v>31</v>
      </c>
      <c r="S120" s="120">
        <f>SUM(S83:S119)</f>
        <v>0</v>
      </c>
      <c r="T120" s="93"/>
      <c r="U120" s="61"/>
      <c r="X120" s="81"/>
    </row>
    <row r="121" spans="1:24" s="60" customFormat="1" ht="15.75">
      <c r="A121" s="121"/>
      <c r="B121" s="122"/>
      <c r="C121" s="123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257" t="s">
        <v>15</v>
      </c>
      <c r="O121" s="257"/>
      <c r="P121" s="125"/>
      <c r="Q121" s="126" t="s">
        <v>156</v>
      </c>
      <c r="R121" s="126" t="s">
        <v>156</v>
      </c>
      <c r="S121" s="169">
        <f>+S120+S79</f>
        <v>0</v>
      </c>
      <c r="T121" s="93"/>
      <c r="U121" s="61"/>
      <c r="X121" s="81"/>
    </row>
    <row r="122" spans="1:24" s="60" customFormat="1" ht="15.75">
      <c r="A122" s="121"/>
      <c r="B122" s="122"/>
      <c r="C122" s="123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9"/>
      <c r="O122" s="129"/>
      <c r="P122" s="125"/>
      <c r="Q122" s="125"/>
      <c r="R122" s="128"/>
      <c r="S122" s="127"/>
      <c r="T122" s="93"/>
      <c r="U122" s="61"/>
      <c r="X122" s="81"/>
    </row>
    <row r="123" spans="1:24" s="60" customFormat="1" ht="15.75" thickBot="1">
      <c r="A123" s="130"/>
      <c r="B123" s="131"/>
      <c r="C123" s="132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4" t="s">
        <v>16</v>
      </c>
      <c r="O123" s="134"/>
      <c r="P123" s="135"/>
      <c r="Q123" s="135"/>
      <c r="R123" s="136"/>
      <c r="S123" s="137"/>
      <c r="T123" s="93"/>
      <c r="U123" s="61"/>
      <c r="X123" s="81"/>
    </row>
    <row r="124" spans="1:24" s="60" customFormat="1" ht="15">
      <c r="A124" s="170"/>
      <c r="B124" s="170"/>
      <c r="C124" s="171"/>
      <c r="D124" s="171"/>
      <c r="E124" s="171"/>
      <c r="F124" s="171"/>
      <c r="G124" s="171"/>
      <c r="H124" s="171"/>
      <c r="I124" s="171"/>
      <c r="J124" s="171"/>
      <c r="K124" s="171"/>
      <c r="L124" s="171"/>
      <c r="M124" s="171"/>
      <c r="N124" s="172"/>
      <c r="O124" s="141"/>
      <c r="P124" s="173"/>
      <c r="Q124" s="143"/>
      <c r="R124" s="144"/>
      <c r="S124" s="174"/>
      <c r="T124" s="93"/>
      <c r="U124" s="61"/>
      <c r="X124" s="81"/>
    </row>
    <row r="125" spans="1:24" s="60" customFormat="1" ht="15.75">
      <c r="A125" s="2"/>
      <c r="B125" s="6" t="s">
        <v>41</v>
      </c>
      <c r="C125" s="1" t="s">
        <v>42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02"/>
      <c r="O125" s="102"/>
      <c r="P125" s="69"/>
      <c r="Q125" s="70"/>
      <c r="R125" s="67"/>
      <c r="S125" s="67"/>
      <c r="T125" s="93"/>
      <c r="U125" s="61"/>
      <c r="X125" s="81"/>
    </row>
    <row r="126" spans="1:24" s="60" customFormat="1" ht="15.75">
      <c r="A126" s="175"/>
      <c r="B126" s="176"/>
      <c r="C126" s="3" t="s">
        <v>43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77"/>
      <c r="O126" s="64"/>
      <c r="P126" s="246"/>
      <c r="Q126" s="247"/>
      <c r="R126" s="71"/>
      <c r="S126" s="159"/>
      <c r="T126" s="93"/>
      <c r="U126" s="61"/>
      <c r="X126" s="81"/>
    </row>
    <row r="127" spans="1:24" s="60" customFormat="1" ht="60">
      <c r="A127" s="62">
        <f>+A118+1</f>
        <v>36</v>
      </c>
      <c r="B127" s="92" t="s">
        <v>81</v>
      </c>
      <c r="C127" s="97" t="s">
        <v>164</v>
      </c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178">
        <v>12550</v>
      </c>
      <c r="O127" s="179" t="s">
        <v>55</v>
      </c>
      <c r="P127" s="250"/>
      <c r="Q127" s="247"/>
      <c r="R127" s="96"/>
      <c r="S127" s="72"/>
      <c r="T127" s="73"/>
      <c r="U127" s="61"/>
      <c r="X127" s="81"/>
    </row>
    <row r="128" spans="1:24" s="60" customFormat="1" ht="15">
      <c r="A128" s="180"/>
      <c r="B128" s="62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178"/>
      <c r="O128" s="179"/>
      <c r="P128" s="94"/>
      <c r="Q128" s="70"/>
      <c r="R128" s="79"/>
      <c r="S128" s="72"/>
      <c r="T128" s="93"/>
      <c r="U128" s="61"/>
      <c r="X128" s="81"/>
    </row>
    <row r="129" spans="1:24" s="60" customFormat="1" ht="45.75">
      <c r="A129" s="62">
        <f>+A127+1</f>
        <v>37</v>
      </c>
      <c r="B129" s="62" t="s">
        <v>75</v>
      </c>
      <c r="C129" s="97" t="s">
        <v>165</v>
      </c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178">
        <v>12550</v>
      </c>
      <c r="O129" s="179" t="s">
        <v>55</v>
      </c>
      <c r="P129" s="94"/>
      <c r="Q129" s="70"/>
      <c r="R129" s="96"/>
      <c r="S129" s="72"/>
      <c r="T129" s="73"/>
      <c r="U129" s="61"/>
      <c r="X129" s="81"/>
    </row>
    <row r="130" spans="1:24" s="60" customFormat="1" ht="15">
      <c r="A130" s="181"/>
      <c r="B130" s="80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177"/>
      <c r="O130" s="182"/>
      <c r="P130" s="246"/>
      <c r="Q130" s="247"/>
      <c r="R130" s="79"/>
      <c r="S130" s="159"/>
      <c r="T130" s="93"/>
      <c r="U130" s="61"/>
      <c r="X130" s="81"/>
    </row>
    <row r="131" spans="1:24" s="60" customFormat="1" ht="60">
      <c r="A131" s="62">
        <f>+A129+1</f>
        <v>38</v>
      </c>
      <c r="B131" s="92" t="s">
        <v>81</v>
      </c>
      <c r="C131" s="97" t="s">
        <v>166</v>
      </c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178">
        <v>3400</v>
      </c>
      <c r="O131" s="179" t="s">
        <v>55</v>
      </c>
      <c r="P131" s="246"/>
      <c r="Q131" s="247"/>
      <c r="R131" s="96"/>
      <c r="S131" s="72"/>
      <c r="T131" s="73"/>
      <c r="U131" s="61"/>
      <c r="X131" s="81"/>
    </row>
    <row r="132" spans="1:24" s="60" customFormat="1" ht="15">
      <c r="A132" s="180"/>
      <c r="B132" s="62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178"/>
      <c r="O132" s="179"/>
      <c r="P132" s="69"/>
      <c r="Q132" s="70"/>
      <c r="R132" s="109"/>
      <c r="S132" s="101"/>
      <c r="T132" s="93"/>
      <c r="U132" s="61"/>
      <c r="X132" s="81"/>
    </row>
    <row r="133" spans="1:24" s="60" customFormat="1" ht="45">
      <c r="A133" s="62">
        <f>+A131+1</f>
        <v>39</v>
      </c>
      <c r="B133" s="62" t="s">
        <v>75</v>
      </c>
      <c r="C133" s="97" t="s">
        <v>69</v>
      </c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178">
        <v>3400</v>
      </c>
      <c r="O133" s="179" t="s">
        <v>55</v>
      </c>
      <c r="P133" s="69"/>
      <c r="Q133" s="70"/>
      <c r="R133" s="96"/>
      <c r="S133" s="72"/>
      <c r="T133" s="73"/>
      <c r="U133" s="61"/>
      <c r="X133" s="81"/>
    </row>
    <row r="134" spans="1:24" s="60" customFormat="1" ht="15">
      <c r="A134" s="181"/>
      <c r="B134" s="80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177"/>
      <c r="O134" s="182"/>
      <c r="P134" s="69"/>
      <c r="Q134" s="70"/>
      <c r="R134" s="67"/>
      <c r="S134" s="67"/>
      <c r="T134" s="93"/>
      <c r="U134" s="61"/>
      <c r="X134" s="81"/>
    </row>
    <row r="135" spans="1:24" s="60" customFormat="1" ht="60">
      <c r="A135" s="62">
        <f>+A133+1</f>
        <v>40</v>
      </c>
      <c r="B135" s="92" t="s">
        <v>81</v>
      </c>
      <c r="C135" s="97" t="s">
        <v>167</v>
      </c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178">
        <v>25000</v>
      </c>
      <c r="O135" s="75" t="s">
        <v>55</v>
      </c>
      <c r="P135" s="250"/>
      <c r="Q135" s="247"/>
      <c r="R135" s="96"/>
      <c r="S135" s="72"/>
      <c r="T135" s="73"/>
      <c r="U135" s="61"/>
      <c r="X135" s="81"/>
    </row>
    <row r="136" spans="1:24" ht="15">
      <c r="A136" s="183"/>
      <c r="B136" s="8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184"/>
      <c r="O136" s="182"/>
      <c r="P136" s="153"/>
      <c r="Q136" s="154"/>
      <c r="R136" s="109"/>
      <c r="S136" s="101"/>
      <c r="T136" s="185"/>
      <c r="X136" s="73"/>
    </row>
    <row r="137" spans="1:24" ht="45">
      <c r="A137" s="62">
        <f>+A135+1</f>
        <v>41</v>
      </c>
      <c r="B137" s="62" t="s">
        <v>75</v>
      </c>
      <c r="C137" s="97" t="s">
        <v>70</v>
      </c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186">
        <v>25000</v>
      </c>
      <c r="O137" s="75" t="s">
        <v>55</v>
      </c>
      <c r="P137" s="250"/>
      <c r="Q137" s="247"/>
      <c r="R137" s="96"/>
      <c r="S137" s="72"/>
      <c r="T137" s="73"/>
      <c r="X137" s="73"/>
    </row>
    <row r="138" spans="1:24" ht="15">
      <c r="A138" s="183"/>
      <c r="B138" s="80"/>
      <c r="C138" s="40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187"/>
      <c r="O138" s="40"/>
      <c r="P138" s="188"/>
      <c r="Q138" s="189"/>
      <c r="R138" s="80"/>
      <c r="S138" s="80"/>
      <c r="T138" s="185"/>
      <c r="X138" s="73"/>
    </row>
    <row r="139" spans="1:24" ht="15">
      <c r="A139" s="62">
        <f>+A137+1</f>
        <v>42</v>
      </c>
      <c r="B139" s="62" t="s">
        <v>75</v>
      </c>
      <c r="C139" s="93" t="s">
        <v>61</v>
      </c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190">
        <v>3380</v>
      </c>
      <c r="O139" s="75" t="s">
        <v>55</v>
      </c>
      <c r="P139" s="94"/>
      <c r="Q139" s="70"/>
      <c r="R139" s="96"/>
      <c r="S139" s="72"/>
      <c r="T139" s="73"/>
      <c r="X139" s="73"/>
    </row>
    <row r="140" spans="1:24" ht="15">
      <c r="A140" s="180"/>
      <c r="B140" s="62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186"/>
      <c r="O140" s="75"/>
      <c r="P140" s="94"/>
      <c r="Q140" s="70"/>
      <c r="R140" s="79"/>
      <c r="S140" s="159"/>
      <c r="T140" s="185"/>
      <c r="X140" s="73"/>
    </row>
    <row r="141" spans="1:24" ht="60">
      <c r="A141" s="62">
        <f>+A139+1</f>
        <v>43</v>
      </c>
      <c r="B141" s="92" t="s">
        <v>81</v>
      </c>
      <c r="C141" s="97" t="s">
        <v>168</v>
      </c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186">
        <v>80</v>
      </c>
      <c r="O141" s="75" t="s">
        <v>57</v>
      </c>
      <c r="P141" s="246"/>
      <c r="Q141" s="247"/>
      <c r="R141" s="96"/>
      <c r="S141" s="72"/>
      <c r="T141" s="73"/>
      <c r="X141" s="73"/>
    </row>
    <row r="142" spans="1:24" ht="15">
      <c r="A142" s="40"/>
      <c r="B142" s="80"/>
      <c r="C142" s="191"/>
      <c r="D142" s="191"/>
      <c r="E142" s="191"/>
      <c r="F142" s="191"/>
      <c r="G142" s="191"/>
      <c r="H142" s="191"/>
      <c r="I142" s="191"/>
      <c r="J142" s="191"/>
      <c r="K142" s="191"/>
      <c r="L142" s="191"/>
      <c r="M142" s="191"/>
      <c r="N142" s="186"/>
      <c r="O142" s="67"/>
      <c r="P142" s="69"/>
      <c r="Q142" s="70"/>
      <c r="R142" s="79"/>
      <c r="S142" s="159"/>
      <c r="T142" s="185"/>
      <c r="X142" s="73"/>
    </row>
    <row r="143" spans="1:24" ht="60">
      <c r="A143" s="62">
        <f>+A141+1</f>
        <v>44</v>
      </c>
      <c r="B143" s="92" t="s">
        <v>80</v>
      </c>
      <c r="C143" s="191" t="s">
        <v>169</v>
      </c>
      <c r="D143" s="191"/>
      <c r="E143" s="191"/>
      <c r="F143" s="191"/>
      <c r="G143" s="191"/>
      <c r="H143" s="191"/>
      <c r="I143" s="191"/>
      <c r="J143" s="191"/>
      <c r="K143" s="191"/>
      <c r="L143" s="191"/>
      <c r="M143" s="191"/>
      <c r="N143" s="186">
        <v>510</v>
      </c>
      <c r="O143" s="67" t="s">
        <v>57</v>
      </c>
      <c r="P143" s="69"/>
      <c r="Q143" s="70"/>
      <c r="R143" s="96"/>
      <c r="S143" s="72"/>
      <c r="T143" s="73"/>
      <c r="X143" s="73"/>
    </row>
    <row r="144" spans="1:24" ht="15">
      <c r="A144" s="192"/>
      <c r="B144" s="193"/>
      <c r="C144" s="191"/>
      <c r="D144" s="191"/>
      <c r="E144" s="191"/>
      <c r="F144" s="191"/>
      <c r="G144" s="191"/>
      <c r="H144" s="191"/>
      <c r="I144" s="191"/>
      <c r="J144" s="191"/>
      <c r="K144" s="191"/>
      <c r="L144" s="191"/>
      <c r="M144" s="191"/>
      <c r="N144" s="186"/>
      <c r="O144" s="67"/>
      <c r="P144" s="69"/>
      <c r="Q144" s="70"/>
      <c r="R144" s="67"/>
      <c r="S144" s="67"/>
      <c r="T144" s="185"/>
      <c r="X144" s="73"/>
    </row>
    <row r="145" spans="1:24" ht="60">
      <c r="A145" s="62">
        <f>+A143+1</f>
        <v>45</v>
      </c>
      <c r="B145" s="92" t="s">
        <v>80</v>
      </c>
      <c r="C145" s="191" t="s">
        <v>170</v>
      </c>
      <c r="D145" s="191"/>
      <c r="E145" s="191"/>
      <c r="F145" s="191"/>
      <c r="G145" s="191"/>
      <c r="H145" s="191"/>
      <c r="I145" s="191"/>
      <c r="J145" s="191"/>
      <c r="K145" s="191"/>
      <c r="L145" s="191"/>
      <c r="M145" s="191"/>
      <c r="N145" s="186">
        <v>1670</v>
      </c>
      <c r="O145" s="67" t="s">
        <v>57</v>
      </c>
      <c r="P145" s="69"/>
      <c r="Q145" s="70"/>
      <c r="R145" s="96"/>
      <c r="S145" s="72"/>
      <c r="T145" s="73"/>
      <c r="X145" s="73"/>
    </row>
    <row r="146" spans="1:24" ht="15">
      <c r="A146" s="192"/>
      <c r="B146" s="193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194"/>
      <c r="O146" s="100"/>
      <c r="P146" s="153"/>
      <c r="Q146" s="154"/>
      <c r="R146" s="109"/>
      <c r="S146" s="101"/>
      <c r="T146" s="185"/>
      <c r="X146" s="73"/>
    </row>
    <row r="147" spans="1:24" ht="15.75">
      <c r="A147" s="62"/>
      <c r="B147" s="6" t="s">
        <v>64</v>
      </c>
      <c r="C147" s="195" t="s">
        <v>66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194"/>
      <c r="O147" s="100"/>
      <c r="P147" s="153"/>
      <c r="Q147" s="154"/>
      <c r="R147" s="109"/>
      <c r="S147" s="101"/>
      <c r="T147" s="185"/>
      <c r="X147" s="73"/>
    </row>
    <row r="148" spans="1:24" ht="15.75">
      <c r="A148" s="62">
        <f>+A145+1</f>
        <v>46</v>
      </c>
      <c r="B148" s="77" t="s">
        <v>130</v>
      </c>
      <c r="C148" s="259" t="s">
        <v>33</v>
      </c>
      <c r="D148" s="191"/>
      <c r="E148" s="191"/>
      <c r="F148" s="191"/>
      <c r="G148" s="191"/>
      <c r="H148" s="191"/>
      <c r="I148" s="191"/>
      <c r="J148" s="191"/>
      <c r="K148" s="191"/>
      <c r="L148" s="191"/>
      <c r="M148" s="191"/>
      <c r="N148" s="253">
        <v>4490</v>
      </c>
      <c r="O148" s="249" t="s">
        <v>55</v>
      </c>
      <c r="P148" s="250"/>
      <c r="Q148" s="247"/>
      <c r="R148" s="264"/>
      <c r="S148" s="258"/>
      <c r="T148" s="73"/>
      <c r="X148" s="73"/>
    </row>
    <row r="149" spans="1:24" ht="15.75">
      <c r="A149" s="196"/>
      <c r="B149" s="197"/>
      <c r="C149" s="259"/>
      <c r="D149" s="191"/>
      <c r="E149" s="191"/>
      <c r="F149" s="191"/>
      <c r="G149" s="191"/>
      <c r="H149" s="191"/>
      <c r="I149" s="191"/>
      <c r="J149" s="191"/>
      <c r="K149" s="191"/>
      <c r="L149" s="191"/>
      <c r="M149" s="191"/>
      <c r="N149" s="253"/>
      <c r="O149" s="252"/>
      <c r="P149" s="246"/>
      <c r="Q149" s="247"/>
      <c r="R149" s="252"/>
      <c r="S149" s="264"/>
      <c r="T149" s="185"/>
      <c r="X149" s="73"/>
    </row>
    <row r="150" spans="1:24" ht="15">
      <c r="A150" s="105"/>
      <c r="B150" s="62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194"/>
      <c r="O150" s="100"/>
      <c r="P150" s="153"/>
      <c r="Q150" s="154"/>
      <c r="R150" s="109"/>
      <c r="S150" s="101"/>
      <c r="T150" s="185"/>
      <c r="X150" s="73"/>
    </row>
    <row r="151" spans="1:24" ht="15.75">
      <c r="A151" s="62">
        <f>+A148+1</f>
        <v>47</v>
      </c>
      <c r="B151" s="77" t="s">
        <v>131</v>
      </c>
      <c r="C151" s="251" t="s">
        <v>45</v>
      </c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253">
        <v>900</v>
      </c>
      <c r="O151" s="249" t="s">
        <v>55</v>
      </c>
      <c r="P151" s="246"/>
      <c r="Q151" s="247"/>
      <c r="R151" s="264"/>
      <c r="S151" s="261"/>
      <c r="T151" s="73"/>
      <c r="X151" s="73"/>
    </row>
    <row r="152" spans="1:24" ht="15">
      <c r="A152" s="105"/>
      <c r="B152" s="62"/>
      <c r="C152" s="251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253"/>
      <c r="O152" s="252"/>
      <c r="P152" s="246"/>
      <c r="Q152" s="247"/>
      <c r="R152" s="252"/>
      <c r="S152" s="252"/>
      <c r="T152" s="185"/>
      <c r="X152" s="73"/>
    </row>
    <row r="153" spans="1:24" ht="15">
      <c r="A153" s="105"/>
      <c r="B153" s="62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194"/>
      <c r="O153" s="100"/>
      <c r="P153" s="153"/>
      <c r="Q153" s="154"/>
      <c r="R153" s="109"/>
      <c r="S153" s="101"/>
      <c r="T153" s="185"/>
      <c r="X153" s="73"/>
    </row>
    <row r="154" spans="1:24" ht="15.75">
      <c r="A154" s="62">
        <f>+A151+1</f>
        <v>48</v>
      </c>
      <c r="B154" s="77" t="s">
        <v>132</v>
      </c>
      <c r="C154" s="90" t="s">
        <v>67</v>
      </c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186">
        <v>90</v>
      </c>
      <c r="O154" s="75" t="s">
        <v>57</v>
      </c>
      <c r="P154" s="246"/>
      <c r="Q154" s="247"/>
      <c r="R154" s="96"/>
      <c r="S154" s="72"/>
      <c r="T154" s="73"/>
      <c r="X154" s="73"/>
    </row>
    <row r="155" spans="1:24" ht="15">
      <c r="A155" s="183"/>
      <c r="B155" s="8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187"/>
      <c r="O155" s="40"/>
      <c r="P155" s="188"/>
      <c r="Q155" s="189"/>
      <c r="R155" s="80"/>
      <c r="S155" s="80"/>
      <c r="T155" s="185"/>
      <c r="X155" s="73"/>
    </row>
    <row r="156" spans="1:24" ht="15">
      <c r="A156" s="62">
        <f>+A154+1</f>
        <v>49</v>
      </c>
      <c r="B156" s="62" t="s">
        <v>24</v>
      </c>
      <c r="C156" s="248" t="s">
        <v>71</v>
      </c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253">
        <v>3590</v>
      </c>
      <c r="O156" s="249" t="s">
        <v>55</v>
      </c>
      <c r="P156" s="250"/>
      <c r="Q156" s="247"/>
      <c r="R156" s="264"/>
      <c r="S156" s="261"/>
      <c r="T156" s="73"/>
      <c r="X156" s="73"/>
    </row>
    <row r="157" spans="1:24" ht="15">
      <c r="A157" s="105"/>
      <c r="B157" s="62"/>
      <c r="C157" s="259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253"/>
      <c r="O157" s="252"/>
      <c r="P157" s="246"/>
      <c r="Q157" s="247"/>
      <c r="R157" s="252"/>
      <c r="S157" s="252"/>
      <c r="T157" s="185"/>
      <c r="X157" s="73"/>
    </row>
    <row r="158" spans="1:24" ht="15">
      <c r="A158" s="105"/>
      <c r="B158" s="62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86"/>
      <c r="O158" s="67"/>
      <c r="P158" s="69"/>
      <c r="Q158" s="70"/>
      <c r="R158" s="67"/>
      <c r="S158" s="67"/>
      <c r="T158" s="185"/>
      <c r="X158" s="73"/>
    </row>
    <row r="159" spans="1:24" ht="30">
      <c r="A159" s="62">
        <f>+A156+1</f>
        <v>50</v>
      </c>
      <c r="B159" s="77" t="s">
        <v>133</v>
      </c>
      <c r="C159" s="191" t="s">
        <v>68</v>
      </c>
      <c r="D159" s="191"/>
      <c r="E159" s="191"/>
      <c r="F159" s="191"/>
      <c r="G159" s="191"/>
      <c r="H159" s="191"/>
      <c r="I159" s="191"/>
      <c r="J159" s="191"/>
      <c r="K159" s="191"/>
      <c r="L159" s="191"/>
      <c r="M159" s="191"/>
      <c r="N159" s="186">
        <v>20</v>
      </c>
      <c r="O159" s="67" t="s">
        <v>57</v>
      </c>
      <c r="P159" s="69"/>
      <c r="Q159" s="70"/>
      <c r="R159" s="96"/>
      <c r="S159" s="159"/>
      <c r="T159" s="73"/>
      <c r="X159" s="73"/>
    </row>
    <row r="160" spans="1:24" ht="15">
      <c r="A160" s="105"/>
      <c r="B160" s="62"/>
      <c r="C160" s="191"/>
      <c r="D160" s="191"/>
      <c r="E160" s="191"/>
      <c r="F160" s="191"/>
      <c r="G160" s="191"/>
      <c r="H160" s="191"/>
      <c r="I160" s="191"/>
      <c r="J160" s="191"/>
      <c r="K160" s="191"/>
      <c r="L160" s="191"/>
      <c r="M160" s="191"/>
      <c r="N160" s="186"/>
      <c r="O160" s="67"/>
      <c r="P160" s="69"/>
      <c r="Q160" s="70"/>
      <c r="R160" s="67"/>
      <c r="S160" s="67"/>
      <c r="T160" s="185"/>
      <c r="X160" s="73"/>
    </row>
    <row r="161" spans="1:24" ht="60">
      <c r="A161" s="62">
        <f>+A159+1</f>
        <v>51</v>
      </c>
      <c r="B161" s="92" t="s">
        <v>80</v>
      </c>
      <c r="C161" s="191" t="s">
        <v>72</v>
      </c>
      <c r="D161" s="191"/>
      <c r="E161" s="191"/>
      <c r="F161" s="191"/>
      <c r="G161" s="191"/>
      <c r="H161" s="191"/>
      <c r="I161" s="191"/>
      <c r="J161" s="191"/>
      <c r="K161" s="191"/>
      <c r="L161" s="191"/>
      <c r="M161" s="191"/>
      <c r="N161" s="186">
        <v>160</v>
      </c>
      <c r="O161" s="67" t="s">
        <v>57</v>
      </c>
      <c r="P161" s="69"/>
      <c r="Q161" s="70"/>
      <c r="R161" s="96"/>
      <c r="S161" s="159"/>
      <c r="T161" s="73"/>
      <c r="X161" s="73"/>
    </row>
    <row r="162" spans="1:24" ht="15">
      <c r="A162" s="105"/>
      <c r="B162" s="62"/>
      <c r="C162" s="191"/>
      <c r="D162" s="191"/>
      <c r="E162" s="191"/>
      <c r="F162" s="191"/>
      <c r="G162" s="191"/>
      <c r="H162" s="191"/>
      <c r="I162" s="191"/>
      <c r="J162" s="191"/>
      <c r="K162" s="191"/>
      <c r="L162" s="191"/>
      <c r="M162" s="191"/>
      <c r="N162" s="186"/>
      <c r="O162" s="67"/>
      <c r="P162" s="69"/>
      <c r="Q162" s="70"/>
      <c r="R162" s="67"/>
      <c r="S162" s="67"/>
      <c r="T162" s="185"/>
      <c r="X162" s="73"/>
    </row>
    <row r="163" spans="1:24" ht="45">
      <c r="A163" s="62">
        <f>+A161+1</f>
        <v>52</v>
      </c>
      <c r="B163" s="92" t="s">
        <v>82</v>
      </c>
      <c r="C163" s="259" t="s">
        <v>44</v>
      </c>
      <c r="D163" s="191"/>
      <c r="E163" s="191"/>
      <c r="F163" s="191"/>
      <c r="G163" s="191"/>
      <c r="H163" s="191"/>
      <c r="I163" s="191"/>
      <c r="J163" s="191"/>
      <c r="K163" s="191"/>
      <c r="L163" s="191"/>
      <c r="M163" s="191"/>
      <c r="N163" s="253">
        <v>10</v>
      </c>
      <c r="O163" s="249" t="s">
        <v>57</v>
      </c>
      <c r="P163" s="250"/>
      <c r="Q163" s="247"/>
      <c r="R163" s="264"/>
      <c r="S163" s="261"/>
      <c r="T163" s="73"/>
      <c r="X163" s="73"/>
    </row>
    <row r="164" spans="1:24" ht="15">
      <c r="A164" s="183"/>
      <c r="B164" s="80"/>
      <c r="C164" s="259"/>
      <c r="D164" s="191"/>
      <c r="E164" s="191"/>
      <c r="F164" s="191"/>
      <c r="G164" s="191"/>
      <c r="H164" s="191"/>
      <c r="I164" s="191"/>
      <c r="J164" s="191"/>
      <c r="K164" s="191"/>
      <c r="L164" s="191"/>
      <c r="M164" s="191"/>
      <c r="N164" s="253"/>
      <c r="O164" s="249"/>
      <c r="P164" s="246"/>
      <c r="Q164" s="247"/>
      <c r="R164" s="264"/>
      <c r="S164" s="252"/>
      <c r="T164" s="185"/>
      <c r="X164" s="73"/>
    </row>
    <row r="165" spans="1:24" ht="15">
      <c r="A165" s="183"/>
      <c r="B165" s="8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187"/>
      <c r="O165" s="40"/>
      <c r="P165" s="188"/>
      <c r="Q165" s="189"/>
      <c r="R165" s="80"/>
      <c r="S165" s="80"/>
      <c r="T165" s="185"/>
      <c r="X165" s="73"/>
    </row>
    <row r="166" spans="1:24" ht="45">
      <c r="A166" s="62">
        <f>+A163+1</f>
        <v>53</v>
      </c>
      <c r="B166" s="92" t="s">
        <v>82</v>
      </c>
      <c r="C166" s="265" t="s">
        <v>25</v>
      </c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253">
        <v>12</v>
      </c>
      <c r="O166" s="249" t="s">
        <v>57</v>
      </c>
      <c r="P166" s="250"/>
      <c r="Q166" s="247"/>
      <c r="R166" s="264"/>
      <c r="S166" s="261"/>
      <c r="T166" s="73"/>
      <c r="X166" s="73"/>
    </row>
    <row r="167" spans="1:24" ht="15">
      <c r="A167" s="183"/>
      <c r="B167" s="80"/>
      <c r="C167" s="251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253"/>
      <c r="O167" s="252"/>
      <c r="P167" s="246"/>
      <c r="Q167" s="247"/>
      <c r="R167" s="252"/>
      <c r="S167" s="252"/>
      <c r="T167" s="185"/>
      <c r="X167" s="73"/>
    </row>
    <row r="168" spans="1:24" ht="15">
      <c r="A168" s="183"/>
      <c r="B168" s="80"/>
      <c r="C168" s="251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253"/>
      <c r="O168" s="252"/>
      <c r="P168" s="246"/>
      <c r="Q168" s="247"/>
      <c r="R168" s="252"/>
      <c r="S168" s="252"/>
      <c r="T168" s="185"/>
      <c r="X168" s="73"/>
    </row>
    <row r="169" spans="1:24" ht="45">
      <c r="A169" s="62">
        <f>+A166+1</f>
        <v>54</v>
      </c>
      <c r="B169" s="92" t="s">
        <v>82</v>
      </c>
      <c r="C169" s="248" t="s">
        <v>26</v>
      </c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253">
        <v>4</v>
      </c>
      <c r="O169" s="249" t="s">
        <v>57</v>
      </c>
      <c r="P169" s="250"/>
      <c r="Q169" s="247"/>
      <c r="R169" s="264"/>
      <c r="S169" s="261"/>
      <c r="T169" s="73"/>
      <c r="X169" s="73"/>
    </row>
    <row r="170" spans="1:24" ht="15">
      <c r="A170" s="180"/>
      <c r="B170" s="62"/>
      <c r="C170" s="248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253"/>
      <c r="O170" s="249"/>
      <c r="P170" s="246"/>
      <c r="Q170" s="247"/>
      <c r="R170" s="264"/>
      <c r="S170" s="261"/>
      <c r="T170" s="185"/>
      <c r="X170" s="73"/>
    </row>
    <row r="171" spans="1:24" ht="15">
      <c r="A171" s="180"/>
      <c r="B171" s="62"/>
      <c r="C171" s="248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253"/>
      <c r="O171" s="249"/>
      <c r="P171" s="246"/>
      <c r="Q171" s="247"/>
      <c r="R171" s="264"/>
      <c r="S171" s="261"/>
      <c r="T171" s="185"/>
      <c r="X171" s="73"/>
    </row>
    <row r="172" spans="1:24" ht="16.5" thickBot="1">
      <c r="A172" s="160"/>
      <c r="B172" s="161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198"/>
      <c r="O172" s="199"/>
      <c r="P172" s="200"/>
      <c r="Q172" s="201"/>
      <c r="R172" s="202"/>
      <c r="S172" s="203"/>
      <c r="T172" s="185"/>
      <c r="X172" s="73"/>
    </row>
    <row r="173" spans="1:24" ht="15.75">
      <c r="A173" s="254" t="s">
        <v>21</v>
      </c>
      <c r="B173" s="255"/>
      <c r="C173" s="25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7"/>
      <c r="O173" s="117"/>
      <c r="P173" s="118"/>
      <c r="Q173" s="119" t="s">
        <v>31</v>
      </c>
      <c r="R173" s="119" t="s">
        <v>31</v>
      </c>
      <c r="S173" s="120">
        <f>SUM(S124:S172)</f>
        <v>0</v>
      </c>
      <c r="T173" s="185"/>
      <c r="X173" s="73"/>
    </row>
    <row r="174" spans="1:24" ht="15.75">
      <c r="A174" s="121"/>
      <c r="B174" s="122"/>
      <c r="C174" s="123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257" t="s">
        <v>15</v>
      </c>
      <c r="O174" s="257"/>
      <c r="P174" s="125"/>
      <c r="Q174" s="126" t="s">
        <v>156</v>
      </c>
      <c r="R174" s="126" t="s">
        <v>156</v>
      </c>
      <c r="S174" s="169">
        <f>+S173+S121</f>
        <v>0</v>
      </c>
      <c r="T174" s="185"/>
      <c r="X174" s="73"/>
    </row>
    <row r="175" spans="1:24" ht="15.75">
      <c r="A175" s="121"/>
      <c r="B175" s="122"/>
      <c r="C175" s="123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9"/>
      <c r="O175" s="129"/>
      <c r="P175" s="125"/>
      <c r="Q175" s="125"/>
      <c r="R175" s="128"/>
      <c r="S175" s="127"/>
      <c r="T175" s="185"/>
      <c r="X175" s="73"/>
    </row>
    <row r="176" spans="1:24" ht="15.75" thickBot="1">
      <c r="A176" s="130"/>
      <c r="B176" s="131"/>
      <c r="C176" s="132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4" t="s">
        <v>16</v>
      </c>
      <c r="O176" s="134"/>
      <c r="P176" s="135"/>
      <c r="Q176" s="135"/>
      <c r="R176" s="136"/>
      <c r="S176" s="137"/>
      <c r="T176" s="185"/>
      <c r="X176" s="73"/>
    </row>
    <row r="177" spans="1:24" ht="45">
      <c r="A177" s="62">
        <f>+A169+1</f>
        <v>55</v>
      </c>
      <c r="B177" s="92" t="s">
        <v>82</v>
      </c>
      <c r="C177" s="191" t="s">
        <v>48</v>
      </c>
      <c r="D177" s="191"/>
      <c r="E177" s="191"/>
      <c r="F177" s="191"/>
      <c r="G177" s="191"/>
      <c r="H177" s="191"/>
      <c r="I177" s="191"/>
      <c r="J177" s="191"/>
      <c r="K177" s="191"/>
      <c r="L177" s="191"/>
      <c r="M177" s="191"/>
      <c r="N177" s="186">
        <v>1</v>
      </c>
      <c r="O177" s="103" t="s">
        <v>57</v>
      </c>
      <c r="P177" s="250"/>
      <c r="Q177" s="247"/>
      <c r="R177" s="79"/>
      <c r="S177" s="72"/>
      <c r="T177" s="73"/>
      <c r="X177" s="73"/>
    </row>
    <row r="178" spans="1:24" ht="15">
      <c r="A178" s="62"/>
      <c r="B178" s="62"/>
      <c r="C178" s="191"/>
      <c r="D178" s="191"/>
      <c r="E178" s="191"/>
      <c r="F178" s="191"/>
      <c r="G178" s="191"/>
      <c r="H178" s="191"/>
      <c r="I178" s="191"/>
      <c r="J178" s="191"/>
      <c r="K178" s="191"/>
      <c r="L178" s="191"/>
      <c r="M178" s="191"/>
      <c r="N178" s="186"/>
      <c r="O178" s="103"/>
      <c r="P178" s="94"/>
      <c r="Q178" s="70"/>
      <c r="R178" s="79"/>
      <c r="S178" s="72"/>
      <c r="T178" s="185"/>
      <c r="X178" s="73"/>
    </row>
    <row r="179" spans="1:24" ht="45">
      <c r="A179" s="62">
        <f>+A177+1</f>
        <v>56</v>
      </c>
      <c r="B179" s="92" t="s">
        <v>82</v>
      </c>
      <c r="C179" s="248" t="s">
        <v>53</v>
      </c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253">
        <v>3</v>
      </c>
      <c r="O179" s="249" t="s">
        <v>57</v>
      </c>
      <c r="P179" s="250"/>
      <c r="Q179" s="247"/>
      <c r="R179" s="264"/>
      <c r="S179" s="261"/>
      <c r="T179" s="73"/>
      <c r="X179" s="73"/>
    </row>
    <row r="180" spans="1:24" ht="15">
      <c r="A180" s="105"/>
      <c r="B180" s="62"/>
      <c r="C180" s="248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253"/>
      <c r="O180" s="252"/>
      <c r="P180" s="246"/>
      <c r="Q180" s="247"/>
      <c r="R180" s="252"/>
      <c r="S180" s="252"/>
      <c r="T180" s="185"/>
      <c r="X180" s="73"/>
    </row>
    <row r="181" spans="1:24" ht="15">
      <c r="A181" s="105"/>
      <c r="B181" s="62"/>
      <c r="C181" s="259"/>
      <c r="D181" s="191"/>
      <c r="E181" s="191"/>
      <c r="F181" s="191"/>
      <c r="G181" s="191"/>
      <c r="H181" s="191"/>
      <c r="I181" s="191"/>
      <c r="J181" s="191"/>
      <c r="K181" s="191"/>
      <c r="L181" s="191"/>
      <c r="M181" s="191"/>
      <c r="N181" s="253"/>
      <c r="O181" s="252"/>
      <c r="P181" s="246"/>
      <c r="Q181" s="247"/>
      <c r="R181" s="252"/>
      <c r="S181" s="252"/>
      <c r="T181" s="185"/>
      <c r="X181" s="73"/>
    </row>
    <row r="182" spans="1:24" ht="15">
      <c r="A182" s="105"/>
      <c r="B182" s="62"/>
      <c r="C182" s="191"/>
      <c r="D182" s="191"/>
      <c r="E182" s="191"/>
      <c r="F182" s="191"/>
      <c r="G182" s="191"/>
      <c r="H182" s="191"/>
      <c r="I182" s="191"/>
      <c r="J182" s="191"/>
      <c r="K182" s="191"/>
      <c r="L182" s="191"/>
      <c r="M182" s="191"/>
      <c r="N182" s="177"/>
      <c r="O182" s="102"/>
      <c r="P182" s="153"/>
      <c r="Q182" s="154"/>
      <c r="R182" s="109"/>
      <c r="S182" s="101"/>
      <c r="T182" s="185"/>
      <c r="X182" s="73"/>
    </row>
    <row r="183" spans="1:24" ht="45">
      <c r="A183" s="62">
        <f>+A179+1</f>
        <v>57</v>
      </c>
      <c r="B183" s="92" t="s">
        <v>82</v>
      </c>
      <c r="C183" s="248" t="s">
        <v>52</v>
      </c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253">
        <v>3</v>
      </c>
      <c r="O183" s="249" t="s">
        <v>57</v>
      </c>
      <c r="P183" s="250"/>
      <c r="Q183" s="247"/>
      <c r="R183" s="264"/>
      <c r="S183" s="261"/>
      <c r="T183" s="73"/>
      <c r="X183" s="73"/>
    </row>
    <row r="184" spans="1:24" ht="15">
      <c r="A184" s="105"/>
      <c r="B184" s="62"/>
      <c r="C184" s="248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253"/>
      <c r="O184" s="252"/>
      <c r="P184" s="246"/>
      <c r="Q184" s="247"/>
      <c r="R184" s="252"/>
      <c r="S184" s="252"/>
      <c r="T184" s="185"/>
      <c r="X184" s="73"/>
    </row>
    <row r="185" spans="1:24" ht="15">
      <c r="A185" s="105"/>
      <c r="B185" s="62"/>
      <c r="C185" s="259"/>
      <c r="D185" s="191"/>
      <c r="E185" s="191"/>
      <c r="F185" s="191"/>
      <c r="G185" s="191"/>
      <c r="H185" s="191"/>
      <c r="I185" s="191"/>
      <c r="J185" s="191"/>
      <c r="K185" s="191"/>
      <c r="L185" s="191"/>
      <c r="M185" s="191"/>
      <c r="N185" s="253"/>
      <c r="O185" s="252"/>
      <c r="P185" s="246"/>
      <c r="Q185" s="247"/>
      <c r="R185" s="252"/>
      <c r="S185" s="252"/>
      <c r="T185" s="185"/>
      <c r="X185" s="73"/>
    </row>
    <row r="186" spans="1:24" ht="15">
      <c r="A186" s="105"/>
      <c r="B186" s="62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204"/>
      <c r="O186" s="148"/>
      <c r="P186" s="153"/>
      <c r="Q186" s="154"/>
      <c r="R186" s="96"/>
      <c r="S186" s="101"/>
      <c r="T186" s="185"/>
      <c r="X186" s="73"/>
    </row>
    <row r="187" spans="1:24" ht="45">
      <c r="A187" s="62">
        <f>+A183+1</f>
        <v>58</v>
      </c>
      <c r="B187" s="92" t="s">
        <v>82</v>
      </c>
      <c r="C187" s="248" t="s">
        <v>27</v>
      </c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253">
        <v>6</v>
      </c>
      <c r="O187" s="249" t="s">
        <v>57</v>
      </c>
      <c r="P187" s="246"/>
      <c r="Q187" s="247"/>
      <c r="R187" s="258"/>
      <c r="S187" s="261"/>
      <c r="T187" s="73"/>
      <c r="X187" s="73"/>
    </row>
    <row r="188" spans="1:24" ht="15">
      <c r="A188" s="105"/>
      <c r="B188" s="62"/>
      <c r="C188" s="248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253"/>
      <c r="O188" s="252"/>
      <c r="P188" s="246"/>
      <c r="Q188" s="247"/>
      <c r="R188" s="258"/>
      <c r="S188" s="252"/>
      <c r="T188" s="185"/>
      <c r="X188" s="73"/>
    </row>
    <row r="189" spans="1:24" ht="15">
      <c r="A189" s="105"/>
      <c r="B189" s="62"/>
      <c r="C189" s="259"/>
      <c r="D189" s="191"/>
      <c r="E189" s="191"/>
      <c r="F189" s="191"/>
      <c r="G189" s="191"/>
      <c r="H189" s="191"/>
      <c r="I189" s="191"/>
      <c r="J189" s="191"/>
      <c r="K189" s="191"/>
      <c r="L189" s="191"/>
      <c r="M189" s="191"/>
      <c r="N189" s="253"/>
      <c r="O189" s="252"/>
      <c r="P189" s="246"/>
      <c r="Q189" s="247"/>
      <c r="R189" s="258"/>
      <c r="S189" s="252"/>
      <c r="T189" s="185"/>
      <c r="X189" s="73"/>
    </row>
    <row r="190" spans="1:24" ht="15">
      <c r="A190" s="62"/>
      <c r="B190" s="98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194"/>
      <c r="O190" s="100"/>
      <c r="P190" s="153"/>
      <c r="Q190" s="154"/>
      <c r="R190" s="96"/>
      <c r="S190" s="101"/>
      <c r="T190" s="185"/>
      <c r="X190" s="73"/>
    </row>
    <row r="191" spans="1:24" ht="45">
      <c r="A191" s="62">
        <f>+A187+1</f>
        <v>59</v>
      </c>
      <c r="B191" s="92" t="s">
        <v>82</v>
      </c>
      <c r="C191" s="248" t="s">
        <v>49</v>
      </c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253">
        <v>6</v>
      </c>
      <c r="O191" s="249" t="s">
        <v>57</v>
      </c>
      <c r="P191" s="250"/>
      <c r="Q191" s="247"/>
      <c r="R191" s="258"/>
      <c r="S191" s="261"/>
      <c r="T191" s="73"/>
      <c r="X191" s="73"/>
    </row>
    <row r="192" spans="1:24" ht="15">
      <c r="A192" s="105"/>
      <c r="B192" s="62"/>
      <c r="C192" s="248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253"/>
      <c r="O192" s="252"/>
      <c r="P192" s="246"/>
      <c r="Q192" s="247"/>
      <c r="R192" s="258"/>
      <c r="S192" s="252"/>
      <c r="T192" s="185"/>
      <c r="X192" s="73"/>
    </row>
    <row r="193" spans="1:24" ht="15">
      <c r="A193" s="105"/>
      <c r="B193" s="62"/>
      <c r="C193" s="259"/>
      <c r="D193" s="191"/>
      <c r="E193" s="191"/>
      <c r="F193" s="191"/>
      <c r="G193" s="191"/>
      <c r="H193" s="191"/>
      <c r="I193" s="191"/>
      <c r="J193" s="191"/>
      <c r="K193" s="191"/>
      <c r="L193" s="191"/>
      <c r="M193" s="191"/>
      <c r="N193" s="253"/>
      <c r="O193" s="252"/>
      <c r="P193" s="246"/>
      <c r="Q193" s="247"/>
      <c r="R193" s="258"/>
      <c r="S193" s="252"/>
      <c r="T193" s="185"/>
      <c r="X193" s="73"/>
    </row>
    <row r="194" spans="1:24" ht="15">
      <c r="A194" s="105"/>
      <c r="B194" s="62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108"/>
      <c r="O194" s="64"/>
      <c r="P194" s="94"/>
      <c r="Q194" s="70"/>
      <c r="R194" s="71"/>
      <c r="S194" s="159"/>
      <c r="T194" s="185"/>
      <c r="X194" s="73"/>
    </row>
    <row r="195" spans="1:24" ht="45">
      <c r="A195" s="62">
        <f>+A191+1</f>
        <v>60</v>
      </c>
      <c r="B195" s="92" t="s">
        <v>82</v>
      </c>
      <c r="C195" s="248" t="s">
        <v>50</v>
      </c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253">
        <v>2</v>
      </c>
      <c r="O195" s="249" t="s">
        <v>57</v>
      </c>
      <c r="P195" s="250"/>
      <c r="Q195" s="247"/>
      <c r="R195" s="258"/>
      <c r="S195" s="261"/>
      <c r="T195" s="73"/>
      <c r="X195" s="73"/>
    </row>
    <row r="196" spans="1:24" ht="15">
      <c r="A196" s="105"/>
      <c r="B196" s="62"/>
      <c r="C196" s="248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253"/>
      <c r="O196" s="252"/>
      <c r="P196" s="246"/>
      <c r="Q196" s="247"/>
      <c r="R196" s="258"/>
      <c r="S196" s="252"/>
      <c r="T196" s="185"/>
      <c r="X196" s="73"/>
    </row>
    <row r="197" spans="1:24" ht="15">
      <c r="A197" s="105"/>
      <c r="B197" s="62"/>
      <c r="C197" s="248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253"/>
      <c r="O197" s="252"/>
      <c r="P197" s="246"/>
      <c r="Q197" s="247"/>
      <c r="R197" s="258"/>
      <c r="S197" s="252"/>
      <c r="T197" s="185"/>
      <c r="X197" s="73"/>
    </row>
    <row r="198" spans="1:24" ht="15">
      <c r="A198" s="205"/>
      <c r="B198" s="62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194"/>
      <c r="O198" s="100"/>
      <c r="P198" s="153"/>
      <c r="Q198" s="154"/>
      <c r="R198" s="96"/>
      <c r="S198" s="101"/>
      <c r="T198" s="185"/>
      <c r="X198" s="73"/>
    </row>
    <row r="199" spans="1:24" ht="45">
      <c r="A199" s="62">
        <f>+A195+1</f>
        <v>61</v>
      </c>
      <c r="B199" s="92" t="s">
        <v>82</v>
      </c>
      <c r="C199" s="262" t="s">
        <v>28</v>
      </c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253">
        <v>4</v>
      </c>
      <c r="O199" s="249" t="s">
        <v>57</v>
      </c>
      <c r="P199" s="246"/>
      <c r="Q199" s="247"/>
      <c r="R199" s="258"/>
      <c r="S199" s="261"/>
      <c r="T199" s="73"/>
      <c r="X199" s="73"/>
    </row>
    <row r="200" spans="1:24" ht="15">
      <c r="A200" s="105"/>
      <c r="B200" s="62"/>
      <c r="C200" s="263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53"/>
      <c r="O200" s="249"/>
      <c r="P200" s="246"/>
      <c r="Q200" s="247"/>
      <c r="R200" s="258"/>
      <c r="S200" s="261"/>
      <c r="T200" s="185"/>
      <c r="X200" s="73"/>
    </row>
    <row r="201" spans="1:24" ht="15">
      <c r="A201" s="183"/>
      <c r="B201" s="8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187"/>
      <c r="O201" s="40"/>
      <c r="P201" s="188"/>
      <c r="Q201" s="189"/>
      <c r="R201" s="80"/>
      <c r="S201" s="80"/>
      <c r="T201" s="185"/>
      <c r="X201" s="73"/>
    </row>
    <row r="202" spans="1:24" ht="45">
      <c r="A202" s="62">
        <f>+A199+1</f>
        <v>62</v>
      </c>
      <c r="B202" s="92" t="s">
        <v>82</v>
      </c>
      <c r="C202" s="248" t="s">
        <v>51</v>
      </c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253">
        <v>8</v>
      </c>
      <c r="O202" s="249" t="s">
        <v>57</v>
      </c>
      <c r="P202" s="250"/>
      <c r="Q202" s="247"/>
      <c r="R202" s="258"/>
      <c r="S202" s="261"/>
      <c r="T202" s="73"/>
      <c r="X202" s="73"/>
    </row>
    <row r="203" spans="1:24" ht="15">
      <c r="A203" s="105"/>
      <c r="B203" s="62"/>
      <c r="C203" s="248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253"/>
      <c r="O203" s="249"/>
      <c r="P203" s="246"/>
      <c r="Q203" s="247"/>
      <c r="R203" s="258"/>
      <c r="S203" s="261"/>
      <c r="T203" s="185"/>
      <c r="X203" s="73"/>
    </row>
    <row r="204" spans="1:24" ht="15">
      <c r="A204" s="208"/>
      <c r="B204" s="209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1"/>
      <c r="O204" s="211"/>
      <c r="P204" s="212"/>
      <c r="Q204" s="157"/>
      <c r="R204" s="96"/>
      <c r="S204" s="96"/>
      <c r="T204" s="185"/>
      <c r="X204" s="73"/>
    </row>
    <row r="205" spans="1:24" ht="45">
      <c r="A205" s="62">
        <f>+A202+1</f>
        <v>63</v>
      </c>
      <c r="B205" s="92" t="s">
        <v>82</v>
      </c>
      <c r="C205" s="259" t="s">
        <v>29</v>
      </c>
      <c r="D205" s="191"/>
      <c r="E205" s="191"/>
      <c r="F205" s="191"/>
      <c r="G205" s="191"/>
      <c r="H205" s="191"/>
      <c r="I205" s="191"/>
      <c r="J205" s="191"/>
      <c r="K205" s="191"/>
      <c r="L205" s="191"/>
      <c r="M205" s="191"/>
      <c r="N205" s="253">
        <v>1</v>
      </c>
      <c r="O205" s="249" t="s">
        <v>57</v>
      </c>
      <c r="P205" s="250"/>
      <c r="Q205" s="247"/>
      <c r="R205" s="258"/>
      <c r="S205" s="261"/>
      <c r="T205" s="73"/>
      <c r="X205" s="73"/>
    </row>
    <row r="206" spans="1:24" ht="15">
      <c r="A206" s="105"/>
      <c r="B206" s="62"/>
      <c r="C206" s="259"/>
      <c r="D206" s="191"/>
      <c r="E206" s="191"/>
      <c r="F206" s="191"/>
      <c r="G206" s="191"/>
      <c r="H206" s="191"/>
      <c r="I206" s="191"/>
      <c r="J206" s="191"/>
      <c r="K206" s="191"/>
      <c r="L206" s="191"/>
      <c r="M206" s="191"/>
      <c r="N206" s="253"/>
      <c r="O206" s="249"/>
      <c r="P206" s="246"/>
      <c r="Q206" s="247"/>
      <c r="R206" s="258"/>
      <c r="S206" s="261"/>
      <c r="T206" s="185"/>
      <c r="X206" s="73"/>
    </row>
    <row r="207" spans="1:24" ht="15">
      <c r="A207" s="105"/>
      <c r="B207" s="62"/>
      <c r="C207" s="206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194"/>
      <c r="O207" s="100"/>
      <c r="P207" s="153"/>
      <c r="Q207" s="154"/>
      <c r="R207" s="96"/>
      <c r="S207" s="101"/>
      <c r="T207" s="185"/>
      <c r="X207" s="73"/>
    </row>
    <row r="208" spans="1:24" ht="45">
      <c r="A208" s="62">
        <f>+A205+1</f>
        <v>64</v>
      </c>
      <c r="B208" s="92" t="s">
        <v>82</v>
      </c>
      <c r="C208" s="248" t="s">
        <v>73</v>
      </c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253">
        <v>520</v>
      </c>
      <c r="O208" s="249" t="s">
        <v>57</v>
      </c>
      <c r="P208" s="250"/>
      <c r="Q208" s="247"/>
      <c r="R208" s="258"/>
      <c r="S208" s="260"/>
      <c r="T208" s="73"/>
      <c r="X208" s="73"/>
    </row>
    <row r="209" spans="1:24" ht="15">
      <c r="A209" s="105"/>
      <c r="B209" s="62"/>
      <c r="C209" s="248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253"/>
      <c r="O209" s="249"/>
      <c r="P209" s="246"/>
      <c r="Q209" s="247"/>
      <c r="R209" s="258"/>
      <c r="S209" s="260"/>
      <c r="T209" s="185"/>
      <c r="X209" s="73"/>
    </row>
    <row r="210" spans="1:24" ht="15">
      <c r="A210" s="183"/>
      <c r="B210" s="8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187"/>
      <c r="O210" s="40"/>
      <c r="P210" s="188"/>
      <c r="Q210" s="189"/>
      <c r="R210" s="80"/>
      <c r="S210" s="80"/>
      <c r="T210" s="185"/>
      <c r="X210" s="73"/>
    </row>
    <row r="211" spans="1:24" ht="15.75">
      <c r="A211" s="62">
        <f>+A208+1</f>
        <v>65</v>
      </c>
      <c r="B211" s="77" t="s">
        <v>160</v>
      </c>
      <c r="C211" s="191" t="s">
        <v>171</v>
      </c>
      <c r="D211" s="191"/>
      <c r="E211" s="191"/>
      <c r="F211" s="191"/>
      <c r="G211" s="191"/>
      <c r="H211" s="191"/>
      <c r="I211" s="191"/>
      <c r="J211" s="191"/>
      <c r="K211" s="191"/>
      <c r="L211" s="191"/>
      <c r="M211" s="191"/>
      <c r="N211" s="186">
        <v>50000</v>
      </c>
      <c r="O211" s="67" t="s">
        <v>55</v>
      </c>
      <c r="P211" s="246"/>
      <c r="Q211" s="247"/>
      <c r="R211" s="79"/>
      <c r="S211" s="159"/>
      <c r="T211" s="73"/>
      <c r="X211" s="73"/>
    </row>
    <row r="212" spans="1:24" ht="15">
      <c r="A212" s="208"/>
      <c r="B212" s="209"/>
      <c r="C212" s="210"/>
      <c r="D212" s="191"/>
      <c r="E212" s="191"/>
      <c r="F212" s="191"/>
      <c r="G212" s="191"/>
      <c r="H212" s="191"/>
      <c r="I212" s="191"/>
      <c r="J212" s="191"/>
      <c r="K212" s="191"/>
      <c r="L212" s="191"/>
      <c r="M212" s="191"/>
      <c r="N212" s="213"/>
      <c r="O212" s="213"/>
      <c r="P212" s="214"/>
      <c r="Q212" s="87"/>
      <c r="R212" s="109"/>
      <c r="S212" s="96"/>
      <c r="T212" s="185"/>
      <c r="X212" s="73"/>
    </row>
    <row r="213" spans="1:24" ht="15">
      <c r="A213" s="183"/>
      <c r="B213" s="80"/>
      <c r="C213" s="191"/>
      <c r="D213" s="191"/>
      <c r="E213" s="191"/>
      <c r="F213" s="191"/>
      <c r="G213" s="191"/>
      <c r="H213" s="191"/>
      <c r="I213" s="191"/>
      <c r="J213" s="191"/>
      <c r="K213" s="191"/>
      <c r="L213" s="191"/>
      <c r="M213" s="191"/>
      <c r="N213" s="186"/>
      <c r="O213" s="67"/>
      <c r="P213" s="69"/>
      <c r="Q213" s="70"/>
      <c r="R213" s="67"/>
      <c r="S213" s="67"/>
      <c r="T213" s="185"/>
      <c r="X213" s="73"/>
    </row>
    <row r="214" spans="1:24" ht="15.75">
      <c r="A214" s="62">
        <f>+A211+1</f>
        <v>66</v>
      </c>
      <c r="B214" s="77" t="s">
        <v>134</v>
      </c>
      <c r="C214" s="215" t="s">
        <v>62</v>
      </c>
      <c r="D214" s="191"/>
      <c r="E214" s="191"/>
      <c r="F214" s="191"/>
      <c r="G214" s="191"/>
      <c r="H214" s="191"/>
      <c r="I214" s="191"/>
      <c r="J214" s="191"/>
      <c r="K214" s="191"/>
      <c r="L214" s="191"/>
      <c r="M214" s="191"/>
      <c r="N214" s="186">
        <v>8</v>
      </c>
      <c r="O214" s="67" t="s">
        <v>57</v>
      </c>
      <c r="P214" s="69"/>
      <c r="Q214" s="70"/>
      <c r="R214" s="79"/>
      <c r="S214" s="159"/>
      <c r="T214" s="73"/>
      <c r="X214" s="73"/>
    </row>
    <row r="215" spans="1:24" ht="15">
      <c r="A215" s="216"/>
      <c r="B215" s="98"/>
      <c r="C215" s="217"/>
      <c r="D215" s="191"/>
      <c r="E215" s="191"/>
      <c r="F215" s="191"/>
      <c r="G215" s="191"/>
      <c r="H215" s="191"/>
      <c r="I215" s="191"/>
      <c r="J215" s="191"/>
      <c r="K215" s="191"/>
      <c r="L215" s="191"/>
      <c r="M215" s="191"/>
      <c r="N215" s="218"/>
      <c r="O215" s="95"/>
      <c r="P215" s="188"/>
      <c r="Q215" s="189"/>
      <c r="R215" s="109"/>
      <c r="S215" s="101"/>
      <c r="T215" s="185"/>
      <c r="X215" s="73"/>
    </row>
    <row r="216" spans="1:24" ht="15.75">
      <c r="A216" s="62"/>
      <c r="B216" s="6" t="s">
        <v>47</v>
      </c>
      <c r="C216" s="1" t="s">
        <v>65</v>
      </c>
      <c r="D216" s="191"/>
      <c r="E216" s="191"/>
      <c r="F216" s="191"/>
      <c r="G216" s="191"/>
      <c r="H216" s="191"/>
      <c r="I216" s="191"/>
      <c r="J216" s="191"/>
      <c r="K216" s="191"/>
      <c r="L216" s="191"/>
      <c r="M216" s="191"/>
      <c r="N216" s="186"/>
      <c r="O216" s="67"/>
      <c r="P216" s="69"/>
      <c r="Q216" s="70"/>
      <c r="R216" s="79"/>
      <c r="S216" s="159"/>
      <c r="T216" s="185"/>
      <c r="X216" s="73"/>
    </row>
    <row r="217" spans="1:24" ht="15">
      <c r="A217" s="97"/>
      <c r="B217" s="62"/>
      <c r="C217" s="93"/>
      <c r="D217" s="191"/>
      <c r="E217" s="191"/>
      <c r="F217" s="191"/>
      <c r="G217" s="191"/>
      <c r="H217" s="191"/>
      <c r="I217" s="191"/>
      <c r="J217" s="191"/>
      <c r="K217" s="191"/>
      <c r="L217" s="191"/>
      <c r="M217" s="191"/>
      <c r="N217" s="219"/>
      <c r="O217" s="64"/>
      <c r="P217" s="69"/>
      <c r="Q217" s="70"/>
      <c r="R217" s="71"/>
      <c r="S217" s="159"/>
      <c r="T217" s="185"/>
      <c r="X217" s="73"/>
    </row>
    <row r="218" spans="1:24" ht="15.75" thickBot="1">
      <c r="A218" s="160"/>
      <c r="B218" s="161"/>
      <c r="C218" s="220"/>
      <c r="D218" s="221"/>
      <c r="E218" s="221"/>
      <c r="F218" s="221"/>
      <c r="G218" s="221"/>
      <c r="H218" s="221"/>
      <c r="I218" s="221"/>
      <c r="J218" s="221"/>
      <c r="K218" s="221"/>
      <c r="L218" s="221"/>
      <c r="M218" s="221"/>
      <c r="N218" s="222"/>
      <c r="O218" s="223"/>
      <c r="P218" s="224"/>
      <c r="Q218" s="166"/>
      <c r="R218" s="202"/>
      <c r="S218" s="203"/>
      <c r="T218" s="73"/>
      <c r="X218" s="73"/>
    </row>
    <row r="219" spans="1:24" ht="15.75">
      <c r="A219" s="254" t="s">
        <v>21</v>
      </c>
      <c r="B219" s="255"/>
      <c r="C219" s="25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7"/>
      <c r="O219" s="117"/>
      <c r="P219" s="225"/>
      <c r="Q219" s="119" t="s">
        <v>31</v>
      </c>
      <c r="R219" s="119" t="s">
        <v>31</v>
      </c>
      <c r="S219" s="120">
        <f>SUM(S177:S218)</f>
        <v>0</v>
      </c>
      <c r="T219" s="185"/>
      <c r="X219" s="73"/>
    </row>
    <row r="220" spans="1:24" ht="15.75">
      <c r="A220" s="121"/>
      <c r="B220" s="122"/>
      <c r="C220" s="123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4"/>
      <c r="O220" s="124"/>
      <c r="P220" s="226"/>
      <c r="Q220" s="126" t="s">
        <v>156</v>
      </c>
      <c r="R220" s="126" t="s">
        <v>156</v>
      </c>
      <c r="S220" s="169">
        <f>+S219+S174</f>
        <v>0</v>
      </c>
      <c r="T220" s="185"/>
      <c r="X220" s="73"/>
    </row>
    <row r="221" spans="1:24" ht="15.75">
      <c r="A221" s="121"/>
      <c r="B221" s="122"/>
      <c r="C221" s="123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4"/>
      <c r="O221" s="124"/>
      <c r="P221" s="226"/>
      <c r="Q221" s="227"/>
      <c r="R221" s="227"/>
      <c r="S221" s="127"/>
      <c r="T221" s="185"/>
      <c r="X221" s="73"/>
    </row>
    <row r="222" spans="1:24" ht="15.75">
      <c r="A222" s="121"/>
      <c r="B222" s="122"/>
      <c r="C222" s="123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4"/>
      <c r="O222" s="124"/>
      <c r="P222" s="226"/>
      <c r="Q222" s="126" t="s">
        <v>157</v>
      </c>
      <c r="R222" s="126" t="s">
        <v>157</v>
      </c>
      <c r="S222" s="127">
        <f>+S220</f>
        <v>0</v>
      </c>
      <c r="T222" s="185"/>
      <c r="X222" s="73"/>
    </row>
    <row r="223" spans="1:24" ht="15.75">
      <c r="A223" s="121"/>
      <c r="B223" s="122"/>
      <c r="C223" s="123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4"/>
      <c r="O223" s="124"/>
      <c r="P223" s="226"/>
      <c r="Q223" s="126" t="s">
        <v>158</v>
      </c>
      <c r="R223" s="126" t="s">
        <v>158</v>
      </c>
      <c r="S223" s="127">
        <f>+S222*0.16</f>
        <v>0</v>
      </c>
      <c r="T223" s="185"/>
      <c r="X223" s="73"/>
    </row>
    <row r="224" spans="1:24" ht="15.75">
      <c r="A224" s="121"/>
      <c r="B224" s="122"/>
      <c r="C224" s="123"/>
      <c r="D224" s="122"/>
      <c r="E224" s="122"/>
      <c r="F224" s="122"/>
      <c r="G224" s="122"/>
      <c r="H224" s="122"/>
      <c r="I224" s="122"/>
      <c r="J224" s="122"/>
      <c r="K224" s="122"/>
      <c r="L224" s="122"/>
      <c r="M224" s="122"/>
      <c r="N224" s="124"/>
      <c r="O224" s="124"/>
      <c r="P224" s="226"/>
      <c r="Q224" s="126" t="s">
        <v>159</v>
      </c>
      <c r="R224" s="126" t="s">
        <v>159</v>
      </c>
      <c r="S224" s="127">
        <f>+S223+S222</f>
        <v>0</v>
      </c>
      <c r="T224" s="185"/>
      <c r="X224" s="73"/>
    </row>
    <row r="225" spans="1:24" ht="15.75">
      <c r="A225" s="121"/>
      <c r="B225" s="122"/>
      <c r="C225" s="123"/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257" t="s">
        <v>15</v>
      </c>
      <c r="O225" s="257"/>
      <c r="P225" s="129"/>
      <c r="Q225" s="129"/>
      <c r="R225" s="227"/>
      <c r="S225" s="127"/>
      <c r="T225" s="185"/>
      <c r="X225" s="73"/>
    </row>
    <row r="226" spans="1:24" ht="15.75">
      <c r="A226" s="121"/>
      <c r="B226" s="122"/>
      <c r="C226" s="123"/>
      <c r="D226" s="122"/>
      <c r="E226" s="122"/>
      <c r="F226" s="122"/>
      <c r="G226" s="122"/>
      <c r="H226" s="122"/>
      <c r="I226" s="122"/>
      <c r="J226" s="122"/>
      <c r="K226" s="122"/>
      <c r="L226" s="122"/>
      <c r="M226" s="122"/>
      <c r="N226" s="129"/>
      <c r="O226" s="129"/>
      <c r="P226" s="129"/>
      <c r="Q226" s="129"/>
      <c r="R226" s="227"/>
      <c r="S226" s="127"/>
      <c r="T226" s="185"/>
      <c r="X226" s="73"/>
    </row>
    <row r="227" spans="1:24" ht="15.75" thickBot="1">
      <c r="A227" s="130"/>
      <c r="B227" s="131"/>
      <c r="C227" s="132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4" t="s">
        <v>16</v>
      </c>
      <c r="O227" s="134"/>
      <c r="P227" s="134"/>
      <c r="Q227" s="134"/>
      <c r="R227" s="228"/>
      <c r="S227" s="137"/>
      <c r="T227" s="185"/>
      <c r="X227" s="73"/>
    </row>
    <row r="228" spans="1:24" ht="15">
      <c r="A228" s="229"/>
      <c r="B228" s="229"/>
      <c r="C228" s="229"/>
      <c r="D228" s="229"/>
      <c r="E228" s="229"/>
      <c r="F228" s="229"/>
      <c r="G228" s="229"/>
      <c r="H228" s="229"/>
      <c r="I228" s="229"/>
      <c r="J228" s="229"/>
      <c r="K228" s="229"/>
      <c r="L228" s="229"/>
      <c r="M228" s="229"/>
      <c r="N228" s="230"/>
      <c r="O228" s="231"/>
      <c r="P228" s="231"/>
      <c r="Q228" s="93"/>
      <c r="R228" s="232"/>
      <c r="S228" s="233"/>
      <c r="T228" s="185"/>
      <c r="X228" s="73"/>
    </row>
    <row r="229" spans="1:24" ht="30" customHeight="1">
      <c r="A229" s="229"/>
      <c r="B229" s="229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234"/>
      <c r="O229" s="231"/>
      <c r="P229" s="231"/>
      <c r="Q229" s="231"/>
      <c r="R229" s="232"/>
      <c r="S229" s="233"/>
      <c r="X229" s="73"/>
    </row>
    <row r="230" spans="1:24" ht="15">
      <c r="A230" s="93"/>
      <c r="B230" s="93"/>
      <c r="C230" s="229"/>
      <c r="D230" s="229"/>
      <c r="E230" s="229"/>
      <c r="F230" s="229"/>
      <c r="G230" s="229"/>
      <c r="H230" s="229"/>
      <c r="I230" s="229"/>
      <c r="J230" s="229"/>
      <c r="K230" s="229"/>
      <c r="L230" s="229"/>
      <c r="M230" s="229"/>
      <c r="N230" s="235"/>
      <c r="O230" s="93"/>
      <c r="P230" s="231"/>
      <c r="Q230" s="231"/>
      <c r="R230" s="232"/>
      <c r="S230" s="233"/>
      <c r="X230" s="73"/>
    </row>
    <row r="231" spans="1:24" ht="15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230"/>
      <c r="O231" s="231"/>
      <c r="P231" s="231"/>
      <c r="Q231" s="93"/>
      <c r="R231" s="232"/>
      <c r="S231" s="233"/>
      <c r="X231" s="73"/>
    </row>
    <row r="232" spans="1:24" ht="18.75" customHeight="1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232"/>
      <c r="S232" s="233"/>
      <c r="X232" s="73"/>
    </row>
    <row r="233" spans="1:24" ht="18.75" customHeight="1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234"/>
      <c r="O233" s="231"/>
      <c r="P233" s="231"/>
      <c r="Q233" s="231"/>
      <c r="R233" s="232"/>
      <c r="S233" s="233"/>
      <c r="X233" s="73"/>
    </row>
    <row r="234" spans="1:24" ht="18.75" customHeight="1">
      <c r="A234" s="229"/>
      <c r="B234" s="229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230"/>
      <c r="O234" s="231"/>
      <c r="P234" s="231"/>
      <c r="Q234" s="93"/>
      <c r="R234" s="232"/>
      <c r="S234" s="233"/>
      <c r="X234" s="73"/>
    </row>
    <row r="235" spans="1:24" ht="18.75" customHeight="1">
      <c r="A235" s="229"/>
      <c r="B235" s="229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86"/>
      <c r="X235" s="73"/>
    </row>
    <row r="236" spans="1:24" ht="18.75" customHeight="1">
      <c r="A236" s="229"/>
      <c r="B236" s="229"/>
      <c r="C236" s="229"/>
      <c r="D236" s="229"/>
      <c r="E236" s="229"/>
      <c r="F236" s="229"/>
      <c r="G236" s="229"/>
      <c r="H236" s="229"/>
      <c r="I236" s="229"/>
      <c r="J236" s="229"/>
      <c r="K236" s="229"/>
      <c r="L236" s="229"/>
      <c r="M236" s="229"/>
      <c r="N236" s="234"/>
      <c r="O236" s="231"/>
      <c r="P236" s="231"/>
      <c r="Q236" s="231"/>
      <c r="R236" s="232"/>
      <c r="S236" s="236"/>
      <c r="X236" s="73"/>
    </row>
    <row r="237" spans="1:24" ht="18.75" customHeight="1">
      <c r="A237" s="237"/>
      <c r="B237" s="237"/>
      <c r="C237" s="237"/>
      <c r="D237" s="237"/>
      <c r="E237" s="237"/>
      <c r="F237" s="237"/>
      <c r="G237" s="237"/>
      <c r="H237" s="237"/>
      <c r="I237" s="237"/>
      <c r="J237" s="237"/>
      <c r="K237" s="237"/>
      <c r="L237" s="237"/>
      <c r="M237" s="237"/>
      <c r="N237" s="234"/>
      <c r="O237" s="231"/>
      <c r="P237" s="231"/>
      <c r="Q237" s="231"/>
      <c r="R237" s="232"/>
      <c r="S237" s="236"/>
      <c r="X237" s="73"/>
    </row>
    <row r="238" spans="1:24" ht="18.75" customHeight="1">
      <c r="A238" s="229"/>
      <c r="B238" s="229"/>
      <c r="C238" s="229"/>
      <c r="D238" s="229"/>
      <c r="E238" s="229"/>
      <c r="F238" s="229"/>
      <c r="G238" s="229"/>
      <c r="H238" s="229"/>
      <c r="I238" s="229"/>
      <c r="J238" s="229"/>
      <c r="K238" s="229"/>
      <c r="L238" s="229"/>
      <c r="M238" s="229"/>
      <c r="N238" s="234"/>
      <c r="O238" s="231"/>
      <c r="P238" s="231"/>
      <c r="Q238" s="231"/>
      <c r="R238" s="232"/>
      <c r="S238" s="236"/>
      <c r="X238" s="73"/>
    </row>
    <row r="239" spans="1:24" ht="18.75" customHeight="1">
      <c r="A239" s="229"/>
      <c r="B239" s="229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234"/>
      <c r="O239" s="231"/>
      <c r="P239" s="231"/>
      <c r="Q239" s="231"/>
      <c r="R239" s="232"/>
      <c r="S239" s="236"/>
      <c r="X239" s="73"/>
    </row>
    <row r="240" spans="1:24" ht="18.75" customHeight="1">
      <c r="A240" s="229"/>
      <c r="B240" s="229"/>
      <c r="C240" s="229"/>
      <c r="D240" s="229"/>
      <c r="E240" s="229"/>
      <c r="F240" s="229"/>
      <c r="G240" s="229"/>
      <c r="H240" s="229"/>
      <c r="I240" s="229"/>
      <c r="J240" s="229"/>
      <c r="K240" s="229"/>
      <c r="L240" s="229"/>
      <c r="M240" s="229"/>
      <c r="N240" s="234"/>
      <c r="O240" s="231"/>
      <c r="P240" s="231"/>
      <c r="Q240" s="231"/>
      <c r="R240" s="232"/>
      <c r="S240" s="236"/>
      <c r="X240" s="73"/>
    </row>
    <row r="241" spans="1:24" ht="18.75" customHeight="1">
      <c r="A241" s="229"/>
      <c r="B241" s="229"/>
      <c r="C241" s="229"/>
      <c r="D241" s="229"/>
      <c r="E241" s="229"/>
      <c r="F241" s="229"/>
      <c r="G241" s="229"/>
      <c r="H241" s="229"/>
      <c r="I241" s="229"/>
      <c r="J241" s="229"/>
      <c r="K241" s="229"/>
      <c r="L241" s="229"/>
      <c r="M241" s="229"/>
      <c r="N241" s="234"/>
      <c r="O241" s="231"/>
      <c r="P241" s="231"/>
      <c r="Q241" s="231"/>
      <c r="R241" s="232"/>
      <c r="S241" s="236"/>
      <c r="X241" s="73"/>
    </row>
    <row r="242" spans="1:24" ht="18.75" customHeight="1">
      <c r="A242" s="231"/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4"/>
      <c r="O242" s="231"/>
      <c r="P242" s="231"/>
      <c r="Q242" s="231"/>
      <c r="R242" s="232"/>
      <c r="S242" s="236"/>
      <c r="X242" s="73"/>
    </row>
    <row r="243" spans="1:24" ht="18.75" customHeight="1">
      <c r="A243" s="231"/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4"/>
      <c r="O243" s="231"/>
      <c r="P243" s="231"/>
      <c r="Q243" s="231"/>
      <c r="R243" s="232"/>
      <c r="S243" s="236"/>
      <c r="X243" s="73"/>
    </row>
    <row r="244" spans="1:24" ht="18.75" customHeight="1">
      <c r="A244" s="231"/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4"/>
      <c r="O244" s="231"/>
      <c r="P244" s="231"/>
      <c r="Q244" s="231"/>
      <c r="R244" s="232"/>
      <c r="S244" s="236"/>
      <c r="X244" s="73"/>
    </row>
    <row r="245" spans="1:24" ht="18.75" customHeight="1">
      <c r="A245" s="231"/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4"/>
      <c r="O245" s="231"/>
      <c r="P245" s="231"/>
      <c r="Q245" s="231"/>
      <c r="R245" s="232"/>
      <c r="S245" s="236"/>
      <c r="X245" s="73"/>
    </row>
    <row r="246" spans="1:24" ht="18.75" customHeight="1">
      <c r="A246" s="231"/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4"/>
      <c r="O246" s="231"/>
      <c r="P246" s="231"/>
      <c r="Q246" s="231"/>
      <c r="R246" s="232"/>
      <c r="S246" s="236"/>
      <c r="X246" s="73"/>
    </row>
    <row r="247" spans="1:24" ht="18.75" customHeight="1">
      <c r="A247" s="231"/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4"/>
      <c r="O247" s="231"/>
      <c r="P247" s="231"/>
      <c r="Q247" s="231"/>
      <c r="R247" s="232"/>
      <c r="S247" s="236"/>
      <c r="X247" s="73"/>
    </row>
    <row r="248" spans="1:24" ht="18.75" customHeight="1">
      <c r="A248" s="231"/>
      <c r="B248" s="231"/>
      <c r="C248" s="231"/>
      <c r="D248" s="231"/>
      <c r="E248" s="231"/>
      <c r="F248" s="231"/>
      <c r="G248" s="231"/>
      <c r="H248" s="231"/>
      <c r="I248" s="231"/>
      <c r="J248" s="231"/>
      <c r="K248" s="231"/>
      <c r="L248" s="231"/>
      <c r="M248" s="231"/>
      <c r="N248" s="234"/>
      <c r="O248" s="231"/>
      <c r="P248" s="231"/>
      <c r="Q248" s="231"/>
      <c r="R248" s="232"/>
      <c r="S248" s="236"/>
      <c r="X248" s="73"/>
    </row>
    <row r="249" spans="1:24" ht="18.75" customHeight="1">
      <c r="A249" s="231"/>
      <c r="B249" s="231"/>
      <c r="C249" s="238"/>
      <c r="D249" s="238"/>
      <c r="E249" s="238"/>
      <c r="F249" s="238"/>
      <c r="G249" s="238"/>
      <c r="H249" s="238"/>
      <c r="I249" s="238"/>
      <c r="J249" s="238"/>
      <c r="K249" s="238"/>
      <c r="L249" s="238"/>
      <c r="M249" s="238"/>
      <c r="N249" s="239"/>
      <c r="O249" s="231"/>
      <c r="P249" s="231"/>
      <c r="Q249" s="231"/>
      <c r="R249" s="232"/>
      <c r="S249" s="236"/>
      <c r="X249" s="73"/>
    </row>
    <row r="250" spans="1:24" ht="18.75" customHeight="1">
      <c r="A250" s="238"/>
      <c r="B250" s="238"/>
      <c r="C250" s="238"/>
      <c r="D250" s="238"/>
      <c r="E250" s="238"/>
      <c r="F250" s="238"/>
      <c r="G250" s="238"/>
      <c r="H250" s="238"/>
      <c r="I250" s="238"/>
      <c r="J250" s="238"/>
      <c r="K250" s="238"/>
      <c r="L250" s="238"/>
      <c r="M250" s="238"/>
      <c r="N250" s="240"/>
      <c r="O250" s="240"/>
      <c r="P250" s="240"/>
      <c r="Q250" s="240"/>
      <c r="R250" s="232"/>
      <c r="S250" s="241"/>
      <c r="X250" s="73"/>
    </row>
    <row r="251" spans="1:24" ht="18.75" customHeight="1">
      <c r="A251" s="238"/>
      <c r="B251" s="238"/>
      <c r="C251" s="238"/>
      <c r="D251" s="238"/>
      <c r="E251" s="238"/>
      <c r="F251" s="238"/>
      <c r="G251" s="238"/>
      <c r="H251" s="238"/>
      <c r="I251" s="238"/>
      <c r="J251" s="238"/>
      <c r="K251" s="238"/>
      <c r="L251" s="238"/>
      <c r="M251" s="238"/>
      <c r="N251" s="240"/>
      <c r="O251" s="240"/>
      <c r="P251" s="240"/>
      <c r="Q251" s="240"/>
      <c r="R251" s="232"/>
      <c r="S251" s="241"/>
      <c r="X251" s="73"/>
    </row>
    <row r="252" spans="1:24" ht="18.75" customHeight="1">
      <c r="A252" s="238"/>
      <c r="B252" s="238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38"/>
      <c r="N252" s="240"/>
      <c r="O252" s="240"/>
      <c r="P252" s="240"/>
      <c r="Q252" s="240"/>
      <c r="R252" s="232"/>
      <c r="S252" s="241"/>
    </row>
    <row r="253" spans="1:24" ht="18.75" customHeight="1">
      <c r="A253" s="238"/>
      <c r="B253" s="238"/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238"/>
      <c r="N253" s="240"/>
      <c r="O253" s="240"/>
      <c r="P253" s="240"/>
      <c r="Q253" s="240"/>
      <c r="R253" s="232"/>
      <c r="S253" s="241"/>
    </row>
  </sheetData>
  <mergeCells count="122">
    <mergeCell ref="D7:M7"/>
    <mergeCell ref="N225:O225"/>
    <mergeCell ref="N1:O6"/>
    <mergeCell ref="A78:C78"/>
    <mergeCell ref="Q2:S5"/>
    <mergeCell ref="A7:C7"/>
    <mergeCell ref="P7:R9"/>
    <mergeCell ref="A8:C9"/>
    <mergeCell ref="C10:C12"/>
    <mergeCell ref="P10:Q12"/>
    <mergeCell ref="R10:R12"/>
    <mergeCell ref="N174:O174"/>
    <mergeCell ref="P114:Q114"/>
    <mergeCell ref="S163:S164"/>
    <mergeCell ref="C148:C149"/>
    <mergeCell ref="O148:O149"/>
    <mergeCell ref="N121:O121"/>
    <mergeCell ref="S166:S168"/>
    <mergeCell ref="S156:S157"/>
    <mergeCell ref="C163:C164"/>
    <mergeCell ref="C156:C157"/>
    <mergeCell ref="O156:O157"/>
    <mergeCell ref="R148:R149"/>
    <mergeCell ref="S148:S149"/>
    <mergeCell ref="N156:N157"/>
    <mergeCell ref="N163:N164"/>
    <mergeCell ref="P148:Q149"/>
    <mergeCell ref="R151:R152"/>
    <mergeCell ref="S151:S152"/>
    <mergeCell ref="R163:R164"/>
    <mergeCell ref="R156:R157"/>
    <mergeCell ref="S179:S181"/>
    <mergeCell ref="R195:R197"/>
    <mergeCell ref="C183:C185"/>
    <mergeCell ref="R169:R171"/>
    <mergeCell ref="P179:Q181"/>
    <mergeCell ref="R179:R181"/>
    <mergeCell ref="S169:S171"/>
    <mergeCell ref="C166:C168"/>
    <mergeCell ref="O166:O168"/>
    <mergeCell ref="P166:Q168"/>
    <mergeCell ref="R166:R168"/>
    <mergeCell ref="S199:S200"/>
    <mergeCell ref="C195:C197"/>
    <mergeCell ref="O195:O197"/>
    <mergeCell ref="P195:Q197"/>
    <mergeCell ref="S195:S197"/>
    <mergeCell ref="S191:S193"/>
    <mergeCell ref="C187:C189"/>
    <mergeCell ref="O187:O189"/>
    <mergeCell ref="P187:Q189"/>
    <mergeCell ref="R187:R189"/>
    <mergeCell ref="S187:S189"/>
    <mergeCell ref="R191:R193"/>
    <mergeCell ref="N187:N189"/>
    <mergeCell ref="N191:N193"/>
    <mergeCell ref="N195:N197"/>
    <mergeCell ref="S208:S209"/>
    <mergeCell ref="N208:N209"/>
    <mergeCell ref="S205:S206"/>
    <mergeCell ref="C202:C203"/>
    <mergeCell ref="A173:C173"/>
    <mergeCell ref="O183:O185"/>
    <mergeCell ref="P183:Q185"/>
    <mergeCell ref="O202:O203"/>
    <mergeCell ref="P202:Q203"/>
    <mergeCell ref="R202:R203"/>
    <mergeCell ref="C191:C193"/>
    <mergeCell ref="O191:O193"/>
    <mergeCell ref="P191:Q193"/>
    <mergeCell ref="S202:S203"/>
    <mergeCell ref="C199:C200"/>
    <mergeCell ref="O199:O200"/>
    <mergeCell ref="P199:Q200"/>
    <mergeCell ref="R199:R200"/>
    <mergeCell ref="N199:N200"/>
    <mergeCell ref="R183:R185"/>
    <mergeCell ref="S183:S185"/>
    <mergeCell ref="C179:C181"/>
    <mergeCell ref="O179:O181"/>
    <mergeCell ref="P177:Q177"/>
    <mergeCell ref="P156:Q157"/>
    <mergeCell ref="A219:C219"/>
    <mergeCell ref="P211:Q211"/>
    <mergeCell ref="C208:C209"/>
    <mergeCell ref="O208:O209"/>
    <mergeCell ref="P208:Q209"/>
    <mergeCell ref="R208:R209"/>
    <mergeCell ref="C205:C206"/>
    <mergeCell ref="O205:O206"/>
    <mergeCell ref="P205:Q206"/>
    <mergeCell ref="R205:R206"/>
    <mergeCell ref="N205:N206"/>
    <mergeCell ref="N202:N203"/>
    <mergeCell ref="N179:N181"/>
    <mergeCell ref="N183:N185"/>
    <mergeCell ref="O163:O164"/>
    <mergeCell ref="P163:Q164"/>
    <mergeCell ref="C2:C5"/>
    <mergeCell ref="P25:Q25"/>
    <mergeCell ref="C169:C171"/>
    <mergeCell ref="O169:O171"/>
    <mergeCell ref="P169:Q171"/>
    <mergeCell ref="C151:C152"/>
    <mergeCell ref="O151:O152"/>
    <mergeCell ref="P151:Q152"/>
    <mergeCell ref="P130:Q130"/>
    <mergeCell ref="P131:Q131"/>
    <mergeCell ref="P135:Q135"/>
    <mergeCell ref="P137:Q137"/>
    <mergeCell ref="N166:N168"/>
    <mergeCell ref="N169:N171"/>
    <mergeCell ref="P127:Q127"/>
    <mergeCell ref="A120:C120"/>
    <mergeCell ref="N80:O80"/>
    <mergeCell ref="P154:Q154"/>
    <mergeCell ref="P87:Q87"/>
    <mergeCell ref="P72:Q72"/>
    <mergeCell ref="N148:N149"/>
    <mergeCell ref="N151:N152"/>
    <mergeCell ref="P141:Q141"/>
    <mergeCell ref="P126:Q126"/>
  </mergeCells>
  <printOptions horizontalCentered="1"/>
  <pageMargins left="0" right="0" top="0.59055118110236227" bottom="0.19685039370078741" header="0" footer="0"/>
  <pageSetup scale="43" fitToHeight="7" orientation="portrait" r:id="rId1"/>
  <headerFooter alignWithMargins="0"/>
  <rowBreaks count="3" manualBreakCount="3">
    <brk id="82" max="18" man="1"/>
    <brk id="123" max="18" man="1"/>
    <brk id="176" max="18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Base Cpo "A" 43-68</vt:lpstr>
      <vt:lpstr>'Presupuesto Base Cpo "A" 43-68'!Área_de_impresión</vt:lpstr>
      <vt:lpstr>'Presupuesto Base Cpo "A" 43-68'!Títulos_a_imprimir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RAFAEL ALEJANDRO PEÑALOZA JIMENEZ</dc:creator>
  <cp:lastModifiedBy>Siguenza Camacho, Mario Emilio</cp:lastModifiedBy>
  <cp:lastPrinted>2015-10-15T18:55:33Z</cp:lastPrinted>
  <dcterms:created xsi:type="dcterms:W3CDTF">2005-09-26T10:43:09Z</dcterms:created>
  <dcterms:modified xsi:type="dcterms:W3CDTF">2015-10-27T03:13:21Z</dcterms:modified>
</cp:coreProperties>
</file>